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8635" windowHeight="12780"/>
  </bookViews>
  <sheets>
    <sheet name="SPECIF." sheetId="1" r:id="rId1"/>
    <sheet name="REALIZ.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6" i="1"/>
  <c r="K60"/>
  <c r="H60"/>
  <c r="M60" s="1"/>
  <c r="K59"/>
  <c r="H59"/>
  <c r="O59" s="1"/>
  <c r="M58"/>
  <c r="K58"/>
  <c r="H58"/>
  <c r="O58" s="1"/>
  <c r="K57"/>
  <c r="H57"/>
  <c r="O57" s="1"/>
  <c r="J51"/>
  <c r="J28"/>
  <c r="J27"/>
  <c r="K56"/>
  <c r="K55"/>
  <c r="H56"/>
  <c r="O56" s="1"/>
  <c r="K54"/>
  <c r="H54"/>
  <c r="O54" s="1"/>
  <c r="H55"/>
  <c r="O55" s="1"/>
  <c r="K53"/>
  <c r="H53"/>
  <c r="O53" s="1"/>
  <c r="K52"/>
  <c r="H52"/>
  <c r="M52" s="1"/>
  <c r="K49"/>
  <c r="H49"/>
  <c r="O49" s="1"/>
  <c r="L52" l="1"/>
  <c r="O52"/>
  <c r="M53"/>
  <c r="M55"/>
  <c r="M56"/>
  <c r="M57"/>
  <c r="L58"/>
  <c r="M59"/>
  <c r="L60"/>
  <c r="O60"/>
  <c r="M49"/>
  <c r="L53"/>
  <c r="L55"/>
  <c r="L56"/>
  <c r="L57"/>
  <c r="L59"/>
  <c r="M54"/>
  <c r="L54"/>
  <c r="L49"/>
  <c r="H51"/>
  <c r="M51"/>
  <c r="H50"/>
  <c r="O50" s="1"/>
  <c r="O51"/>
  <c r="L51"/>
  <c r="K51"/>
  <c r="M50"/>
  <c r="K50"/>
  <c r="K48"/>
  <c r="H48"/>
  <c r="O48" s="1"/>
  <c r="K47"/>
  <c r="H47"/>
  <c r="O47" s="1"/>
  <c r="M46"/>
  <c r="K46"/>
  <c r="G46"/>
  <c r="H46" s="1"/>
  <c r="O46" s="1"/>
  <c r="G45"/>
  <c r="H45" s="1"/>
  <c r="M45" s="1"/>
  <c r="H44"/>
  <c r="M44" s="1"/>
  <c r="G44"/>
  <c r="K44" s="1"/>
  <c r="K16"/>
  <c r="J16"/>
  <c r="H16"/>
  <c r="L16" s="1"/>
  <c r="J12"/>
  <c r="M16" l="1"/>
  <c r="L45"/>
  <c r="O45"/>
  <c r="M47"/>
  <c r="K45"/>
  <c r="L46"/>
  <c r="M48"/>
  <c r="L50"/>
  <c r="L48"/>
  <c r="L47"/>
  <c r="L44"/>
  <c r="O44"/>
  <c r="H43"/>
  <c r="O43" s="1"/>
  <c r="H42"/>
  <c r="O42" s="1"/>
  <c r="H41"/>
  <c r="M41" s="1"/>
  <c r="H40"/>
  <c r="M40" s="1"/>
  <c r="H39"/>
  <c r="L39" s="1"/>
  <c r="H38"/>
  <c r="O38" s="1"/>
  <c r="H37"/>
  <c r="M37" s="1"/>
  <c r="H36"/>
  <c r="M36" s="1"/>
  <c r="H35"/>
  <c r="O35" s="1"/>
  <c r="H34"/>
  <c r="O34" s="1"/>
  <c r="H33"/>
  <c r="M33" s="1"/>
  <c r="H32"/>
  <c r="M32" s="1"/>
  <c r="H31"/>
  <c r="L31" s="1"/>
  <c r="H30"/>
  <c r="O30" s="1"/>
  <c r="H29"/>
  <c r="M29" s="1"/>
  <c r="H28"/>
  <c r="M28" s="1"/>
  <c r="H27"/>
  <c r="O27" s="1"/>
  <c r="H26"/>
  <c r="O26" s="1"/>
  <c r="H25"/>
  <c r="M25" s="1"/>
  <c r="H24"/>
  <c r="M24" s="1"/>
  <c r="H23"/>
  <c r="L23" s="1"/>
  <c r="H22"/>
  <c r="O22" s="1"/>
  <c r="H21"/>
  <c r="M21" s="1"/>
  <c r="H20"/>
  <c r="M20" s="1"/>
  <c r="H19"/>
  <c r="O19" s="1"/>
  <c r="H18"/>
  <c r="O18" s="1"/>
  <c r="M43"/>
  <c r="M39"/>
  <c r="M35"/>
  <c r="M31"/>
  <c r="M27"/>
  <c r="M23"/>
  <c r="M19"/>
  <c r="L43"/>
  <c r="K43"/>
  <c r="M42"/>
  <c r="K42"/>
  <c r="O41"/>
  <c r="K41"/>
  <c r="O40"/>
  <c r="L40"/>
  <c r="K40"/>
  <c r="O39"/>
  <c r="K39"/>
  <c r="M38"/>
  <c r="K38"/>
  <c r="L37"/>
  <c r="K37"/>
  <c r="O36"/>
  <c r="L36"/>
  <c r="K36"/>
  <c r="L35"/>
  <c r="K35"/>
  <c r="M34"/>
  <c r="K34"/>
  <c r="O33"/>
  <c r="K33"/>
  <c r="O32"/>
  <c r="L32"/>
  <c r="K32"/>
  <c r="O31"/>
  <c r="K31"/>
  <c r="M30"/>
  <c r="K30"/>
  <c r="L29"/>
  <c r="K29"/>
  <c r="O28"/>
  <c r="L28"/>
  <c r="K28"/>
  <c r="L27"/>
  <c r="K27"/>
  <c r="M26"/>
  <c r="K26"/>
  <c r="O25"/>
  <c r="K25"/>
  <c r="O24"/>
  <c r="L24"/>
  <c r="K24"/>
  <c r="O23"/>
  <c r="K23"/>
  <c r="M22"/>
  <c r="K22"/>
  <c r="L21"/>
  <c r="K21"/>
  <c r="O20"/>
  <c r="L20"/>
  <c r="K20"/>
  <c r="L19"/>
  <c r="K19"/>
  <c r="M18"/>
  <c r="K18"/>
  <c r="K17"/>
  <c r="H17"/>
  <c r="M17" s="1"/>
  <c r="M15"/>
  <c r="K15"/>
  <c r="H15"/>
  <c r="O15" s="1"/>
  <c r="K14"/>
  <c r="H14"/>
  <c r="O14" s="1"/>
  <c r="L17" l="1"/>
  <c r="O17"/>
  <c r="L15"/>
  <c r="O21"/>
  <c r="L25"/>
  <c r="O29"/>
  <c r="L33"/>
  <c r="O37"/>
  <c r="L41"/>
  <c r="M14"/>
  <c r="L18"/>
  <c r="L22"/>
  <c r="L26"/>
  <c r="L30"/>
  <c r="L34"/>
  <c r="L38"/>
  <c r="L42"/>
  <c r="L14"/>
  <c r="K13" l="1"/>
  <c r="H13"/>
  <c r="O13" s="1"/>
  <c r="M13" l="1"/>
  <c r="L13"/>
  <c r="K12" l="1"/>
  <c r="H12"/>
  <c r="O12" s="1"/>
  <c r="M12" l="1"/>
  <c r="L12"/>
  <c r="K11" l="1"/>
  <c r="H11"/>
  <c r="M11" s="1"/>
  <c r="L11" l="1"/>
  <c r="K10" l="1"/>
  <c r="H10"/>
  <c r="O11"/>
  <c r="L10" l="1"/>
  <c r="H67"/>
  <c r="H68" s="1"/>
  <c r="M10"/>
  <c r="O10"/>
  <c r="H6" i="2" l="1"/>
  <c r="M68" i="1" l="1"/>
  <c r="M67"/>
</calcChain>
</file>

<file path=xl/sharedStrings.xml><?xml version="1.0" encoding="utf-8"?>
<sst xmlns="http://schemas.openxmlformats.org/spreadsheetml/2006/main" count="186" uniqueCount="158">
  <si>
    <t>kol.</t>
  </si>
  <si>
    <t>VREDNOST PO UGOVORU --------------</t>
  </si>
  <si>
    <t>bez PDV-a</t>
  </si>
  <si>
    <t xml:space="preserve">                                                    --------------</t>
  </si>
  <si>
    <t>sa PDV-om</t>
  </si>
  <si>
    <t xml:space="preserve">Datum </t>
  </si>
  <si>
    <t>Broj računa</t>
  </si>
  <si>
    <t>Naziv artikla</t>
  </si>
  <si>
    <t>cena bez
PDV-a</t>
  </si>
  <si>
    <t>cena sa 
PDV-om</t>
  </si>
  <si>
    <t>Vred. Bez
 PDV-a</t>
  </si>
  <si>
    <t xml:space="preserve"> vrednost
sa PDV-om</t>
  </si>
  <si>
    <t>GALEN FOKUS</t>
  </si>
  <si>
    <t>DOBAVLJAČ</t>
  </si>
  <si>
    <t>BROJ 
UGOVORA</t>
  </si>
  <si>
    <t>DATUM
 ZAKLJUČ. UGOVORA</t>
  </si>
  <si>
    <t>UGOVORENA
 VREDNOST 
BEZ PDV-a</t>
  </si>
  <si>
    <t>UGOVORENA
 VREDNOST 
SA PDV-om</t>
  </si>
  <si>
    <t>REALIZOVANA
 VREDNOST BEZ PDV-a</t>
  </si>
  <si>
    <t>REALIZOVANA
 VREDNOST SA PDV-om</t>
  </si>
  <si>
    <t>NEREALIZOVANA
 VREDNOST BEZ
PDV-a</t>
  </si>
  <si>
    <t>NEREALIZOVANA
 VREDNOST SA 
PDV-om</t>
  </si>
  <si>
    <t>UKUPNO
UGOVORENA VREDNOST SA PDV-om</t>
  </si>
  <si>
    <t>LIKVIDATURA</t>
  </si>
  <si>
    <t xml:space="preserve">Petar  JN 50/13-2020 od 21.07.2020 - Partija 4   Kamera za mikroskop
</t>
  </si>
  <si>
    <t>ZBIRNI       PREGLED    ZAKLJUČENIH    UGOVORA   ZA       PROMIS</t>
  </si>
  <si>
    <t>GRAMMA LIBERO</t>
  </si>
  <si>
    <t xml:space="preserve">Petar  JN 50/13-2020 od 21.07.2020 - Partija 3   Oprema za pripremu uzoraka i rastvora za imunohistohemijsku analizu koštanog tkiva
</t>
  </si>
  <si>
    <t>SHIMADZU</t>
  </si>
  <si>
    <t xml:space="preserve">Petar  JN 50/13-2020 od 21.07.2020 - Partija 1    Oprema za mehaničko testiranje i sečenje koštanih uzoraka
</t>
  </si>
  <si>
    <t>SUPERLAB</t>
  </si>
  <si>
    <t xml:space="preserve">Petar  JN 50/13-2020 od 21.07.2020 -Partija 2  Oprema za dekalcifikaciju koštanog tkiva humanog porekla
</t>
  </si>
  <si>
    <t>VIVOGEN</t>
  </si>
  <si>
    <t xml:space="preserve">IRENA   JN 50/13-2020 od 21.07.2020 -Partija 5    Spektrofotometar
</t>
  </si>
  <si>
    <t>ZAVOD ZA BIOCIDE I 
MEDICINSKU EKOLOGIJU</t>
  </si>
  <si>
    <r>
      <rPr>
        <b/>
        <i/>
        <sz val="14"/>
        <color theme="1"/>
        <rFont val="Calibri"/>
        <family val="2"/>
        <scheme val="minor"/>
      </rPr>
      <t xml:space="preserve">IRENA  </t>
    </r>
    <r>
      <rPr>
        <b/>
        <sz val="11"/>
        <color theme="1"/>
        <rFont val="Calibri"/>
        <family val="2"/>
        <scheme val="minor"/>
      </rPr>
      <t>-BIOLOŠKI UZORAK KOMARACA
 I GLODARA</t>
    </r>
  </si>
  <si>
    <t>ALFA GENETICS</t>
  </si>
  <si>
    <t>VICOR</t>
  </si>
  <si>
    <t>PROMEDIA</t>
  </si>
  <si>
    <t>LABTEH</t>
  </si>
  <si>
    <t>ALFAMED</t>
  </si>
  <si>
    <t>NOVOS</t>
  </si>
  <si>
    <t>RTC</t>
  </si>
  <si>
    <t>UNI CHEM</t>
  </si>
  <si>
    <t>MAKLER</t>
  </si>
  <si>
    <t>ELTA 90</t>
  </si>
  <si>
    <t>EAST DIAGNOSTICS</t>
  </si>
  <si>
    <t>BIOGNOST</t>
  </si>
  <si>
    <t xml:space="preserve"> JN 50/14-2020 od 07.08.2020 -Partija 1</t>
  </si>
  <si>
    <t xml:space="preserve"> JN 50/14-2020 od 07.08.2020 -Partija 2</t>
  </si>
  <si>
    <t xml:space="preserve"> JN 50/14-2020 od 07.08.2020 -Partija 3</t>
  </si>
  <si>
    <t xml:space="preserve"> JN 50/14-2020 od 07.08.2020 -Partija 4</t>
  </si>
  <si>
    <t xml:space="preserve"> JN 50/14-2020 od 07.08.2020 -Partija 5</t>
  </si>
  <si>
    <t xml:space="preserve"> JN 50/14-2020 od 07.08.2020 -Partija 6</t>
  </si>
  <si>
    <t xml:space="preserve"> JN 50/14-2020 od 07.08.2020 -Partija 7</t>
  </si>
  <si>
    <t xml:space="preserve"> JN 50/14-2020 od 07.08.2020 -Partija 8</t>
  </si>
  <si>
    <t xml:space="preserve"> JN 50/14-2020 od 07.08.2020 -Partija 9</t>
  </si>
  <si>
    <t xml:space="preserve"> JN 50/14-2020 od 07.08.2020 -Partija 10</t>
  </si>
  <si>
    <t xml:space="preserve"> JN 50/14-2020 od 07.08.2020 -Partija 11</t>
  </si>
  <si>
    <t xml:space="preserve"> JN 50/14-2020 od 07.08.2020 -Partija 12</t>
  </si>
  <si>
    <t xml:space="preserve"> JN 50/14-2020 od 07.08.2020 -Partija 13</t>
  </si>
  <si>
    <t xml:space="preserve"> JN 50/14-2020 od 07.08.2020 -Partija 14</t>
  </si>
  <si>
    <t xml:space="preserve"> JN 50/14-2020 od 07.08.2020 -Partija 15</t>
  </si>
  <si>
    <t xml:space="preserve"> JN 50/14-2020 od 07.08.2020 -Partija 16</t>
  </si>
  <si>
    <t xml:space="preserve"> JN 50/14-2020 od 07.08.2020 -Partija 17</t>
  </si>
  <si>
    <t xml:space="preserve"> JN 50/14-2020 od 07.08.2020 -Partija 18</t>
  </si>
  <si>
    <t xml:space="preserve"> JN 50/14-2020 od 07.08.2020 -Partija 19</t>
  </si>
  <si>
    <t xml:space="preserve"> JN 50/14-2020 od 07.08.2020 -Partija 20</t>
  </si>
  <si>
    <t xml:space="preserve"> JN 50/14-2020 od 07.08.2020 -Partija 21</t>
  </si>
  <si>
    <t xml:space="preserve"> JN 50/14-2020 od 07.08.2020 -Partija 22</t>
  </si>
  <si>
    <t xml:space="preserve"> JN 50/14-2020 od 07.08.2020 -Partija 23</t>
  </si>
  <si>
    <t xml:space="preserve"> JN 50/14-2020 od 07.08.2020 -Partija 24</t>
  </si>
  <si>
    <t xml:space="preserve"> JN 50/14-2020 od 07.08.2020 -Partija 25</t>
  </si>
  <si>
    <t xml:space="preserve"> JN 50/14-2020 od 07.08.2020 -Partija 26</t>
  </si>
  <si>
    <t xml:space="preserve"> JN 50/14-2020 od 07.08.2020 -Partija 27</t>
  </si>
  <si>
    <t>IRENA</t>
  </si>
  <si>
    <t>UPLAĆENO 31.7.2020</t>
  </si>
  <si>
    <t>ANA</t>
  </si>
  <si>
    <t>PETAR</t>
  </si>
  <si>
    <t>UKUPNO</t>
  </si>
  <si>
    <t>SALDO</t>
  </si>
  <si>
    <t>UKUPNO UGOVORENO</t>
  </si>
  <si>
    <t>5904/1</t>
  </si>
  <si>
    <t>INSTITUT ZA REUMATOLOGIJU</t>
  </si>
  <si>
    <t>ANA - HUMANI UZORAK KRVI.....</t>
  </si>
  <si>
    <t>PF 25/20</t>
  </si>
  <si>
    <t>KING ICT</t>
  </si>
  <si>
    <t>ANA  -   JN 50/17-2020 od 23.08.2020 -Partija 3</t>
  </si>
  <si>
    <t>PETAR  -   JN 50/17-2020 od 23.08.2020 -Partija 3</t>
  </si>
  <si>
    <t>ROYAL</t>
  </si>
  <si>
    <t>PETAR  -   JN 50/17-2020 od 23.08.2020 -Partija 4</t>
  </si>
  <si>
    <t>6255/1</t>
  </si>
  <si>
    <t>6256/1</t>
  </si>
  <si>
    <t xml:space="preserve">GALEN FOKUS
</t>
  </si>
  <si>
    <t>PETAR - video modul - MM217/20 OD 20.9.2020</t>
  </si>
  <si>
    <t>6526/1</t>
  </si>
  <si>
    <t>BRENDENT</t>
  </si>
  <si>
    <t>PETAR-POLIMERIZACIONA JEDINICA-1/2020 OD 24.9.2020</t>
  </si>
  <si>
    <t>BTR</t>
  </si>
  <si>
    <t>IRENA  -   JN 50/17-2020 od 23.08.2020 -Partija 1</t>
  </si>
  <si>
    <t>6771/1</t>
  </si>
  <si>
    <t>6773/1</t>
  </si>
  <si>
    <t>MM217/20 OD 20.9.2020</t>
  </si>
  <si>
    <t>6501/1</t>
  </si>
  <si>
    <t>1/2020 OD 24.9.2020</t>
  </si>
  <si>
    <t xml:space="preserve">  III  ponude</t>
  </si>
  <si>
    <t>6762/1</t>
  </si>
  <si>
    <t>6763/1</t>
  </si>
  <si>
    <t>6764/1</t>
  </si>
  <si>
    <t>6765/1</t>
  </si>
  <si>
    <t>6766/1</t>
  </si>
  <si>
    <t>6767/1</t>
  </si>
  <si>
    <t>6768/1</t>
  </si>
  <si>
    <t>6769/1</t>
  </si>
  <si>
    <t>6770/1</t>
  </si>
  <si>
    <t>6504/1</t>
  </si>
  <si>
    <t>6505/1</t>
  </si>
  <si>
    <t>6506/1</t>
  </si>
  <si>
    <t>6507/1</t>
  </si>
  <si>
    <t>6508/1</t>
  </si>
  <si>
    <t>6509/1</t>
  </si>
  <si>
    <t>6510/1</t>
  </si>
  <si>
    <t>6511/1</t>
  </si>
  <si>
    <t>6512/1</t>
  </si>
  <si>
    <t>6513/1</t>
  </si>
  <si>
    <t>6514/1</t>
  </si>
  <si>
    <t>6515/1</t>
  </si>
  <si>
    <t>6516/1</t>
  </si>
  <si>
    <t>6517/1</t>
  </si>
  <si>
    <t>6518/1</t>
  </si>
  <si>
    <t>6519/1</t>
  </si>
  <si>
    <t>6520/1</t>
  </si>
  <si>
    <t>6521/1</t>
  </si>
  <si>
    <t>MM171/20 OD 25.9.2020</t>
  </si>
  <si>
    <t>GIGATRON</t>
  </si>
  <si>
    <t>PETAR-FRIŽIDER</t>
  </si>
  <si>
    <t>515234 OD 14.9.2020</t>
  </si>
  <si>
    <t>MIKODENTAL</t>
  </si>
  <si>
    <t>PETAR-FOLIJE</t>
  </si>
  <si>
    <t>33/20 OD 28.9.2020</t>
  </si>
  <si>
    <t>NEODENT</t>
  </si>
  <si>
    <t>PETAR-VOSAK</t>
  </si>
  <si>
    <t>1000000420-20 OD 28.9.2020</t>
  </si>
  <si>
    <t>PETAR-ESKORT</t>
  </si>
  <si>
    <t>VETMETAL</t>
  </si>
  <si>
    <t>PETAR-TREPAN</t>
  </si>
  <si>
    <t>PONP20/0694  OD 17.9.2020</t>
  </si>
  <si>
    <t>MEGA SOLUTION</t>
  </si>
  <si>
    <t>IRENA-RUKAVICE-III PONUDE</t>
  </si>
  <si>
    <t>1656/2020 OD 5.10.2020</t>
  </si>
  <si>
    <t>BETNER</t>
  </si>
  <si>
    <t>PETAR-RUKAVICE</t>
  </si>
  <si>
    <t>538/20 OD 6.10.2020</t>
  </si>
  <si>
    <t>KOMPASKOMERC</t>
  </si>
  <si>
    <t>PETAR-TONER</t>
  </si>
  <si>
    <t>662-2020 OD 5.10.2020</t>
  </si>
  <si>
    <t>PETAR-SPECIJALNO ULJE</t>
  </si>
  <si>
    <t>2600013217 OD 24.9.2020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</si>
</sst>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i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3" fillId="0" borderId="0" xfId="0" applyFont="1"/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14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vertical="center"/>
    </xf>
    <xf numFmtId="14" fontId="0" fillId="2" borderId="0" xfId="0" applyNumberFormat="1" applyFill="1"/>
    <xf numFmtId="0" fontId="4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" fontId="2" fillId="2" borderId="0" xfId="0" applyNumberFormat="1" applyFont="1" applyFill="1" applyBorder="1" applyAlignment="1"/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4" fontId="2" fillId="5" borderId="1" xfId="0" applyNumberFormat="1" applyFont="1" applyFill="1" applyBorder="1" applyAlignment="1">
      <alignment vertical="center"/>
    </xf>
    <xf numFmtId="4" fontId="2" fillId="6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4" fontId="0" fillId="3" borderId="1" xfId="0" applyNumberForma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0" fillId="5" borderId="1" xfId="0" applyNumberFormat="1" applyFill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4" fontId="2" fillId="7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2" fillId="0" borderId="0" xfId="0" applyNumberFormat="1" applyFont="1"/>
    <xf numFmtId="4" fontId="3" fillId="0" borderId="0" xfId="0" applyNumberFormat="1" applyFont="1"/>
    <xf numFmtId="4" fontId="0" fillId="0" borderId="0" xfId="0" applyNumberFormat="1"/>
    <xf numFmtId="0" fontId="0" fillId="0" borderId="3" xfId="0" applyFill="1" applyBorder="1" applyAlignment="1">
      <alignment vertical="center"/>
    </xf>
    <xf numFmtId="4" fontId="2" fillId="0" borderId="3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horizontal="right" vertical="center"/>
    </xf>
    <xf numFmtId="4" fontId="0" fillId="3" borderId="1" xfId="0" applyNumberForma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3" borderId="0" xfId="0" applyFill="1" applyBorder="1" applyAlignment="1">
      <alignment vertical="center"/>
    </xf>
    <xf numFmtId="4" fontId="0" fillId="5" borderId="0" xfId="0" applyNumberForma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2" fillId="6" borderId="0" xfId="0" applyNumberFormat="1" applyFont="1" applyFill="1" applyBorder="1" applyAlignment="1">
      <alignment vertical="center"/>
    </xf>
    <xf numFmtId="4" fontId="2" fillId="2" borderId="0" xfId="0" applyNumberFormat="1" applyFont="1" applyFill="1" applyBorder="1" applyAlignment="1">
      <alignment vertical="center"/>
    </xf>
    <xf numFmtId="4" fontId="2" fillId="7" borderId="0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2" borderId="0" xfId="0" applyNumberForma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4" fontId="0" fillId="4" borderId="1" xfId="0" applyNumberFormat="1" applyFill="1" applyBorder="1" applyAlignment="1">
      <alignment vertical="center"/>
    </xf>
    <xf numFmtId="0" fontId="0" fillId="2" borderId="1" xfId="0" applyFill="1" applyBorder="1"/>
    <xf numFmtId="0" fontId="2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S68"/>
  <sheetViews>
    <sheetView tabSelected="1" topLeftCell="A19" workbookViewId="0">
      <selection activeCell="D41" sqref="D41"/>
    </sheetView>
  </sheetViews>
  <sheetFormatPr defaultRowHeight="15"/>
  <cols>
    <col min="2" max="2" width="5.28515625" customWidth="1"/>
    <col min="3" max="3" width="20.42578125" customWidth="1"/>
    <col min="4" max="4" width="42.140625" customWidth="1"/>
    <col min="5" max="5" width="13.5703125" customWidth="1"/>
    <col min="6" max="6" width="14.7109375" customWidth="1"/>
    <col min="7" max="7" width="14.5703125" customWidth="1"/>
    <col min="8" max="8" width="13.28515625" customWidth="1"/>
    <col min="9" max="9" width="15.5703125" customWidth="1"/>
    <col min="10" max="10" width="13.140625" bestFit="1" customWidth="1"/>
    <col min="11" max="11" width="16.42578125" bestFit="1" customWidth="1"/>
    <col min="12" max="12" width="13.140625" bestFit="1" customWidth="1"/>
    <col min="13" max="13" width="18.140625" bestFit="1" customWidth="1"/>
    <col min="14" max="14" width="15.85546875" customWidth="1"/>
    <col min="15" max="15" width="16.42578125" bestFit="1" customWidth="1"/>
  </cols>
  <sheetData>
    <row r="3" spans="2:15" ht="15.75">
      <c r="L3" t="s">
        <v>75</v>
      </c>
      <c r="M3" s="48">
        <v>4773740.33</v>
      </c>
      <c r="N3" t="s">
        <v>76</v>
      </c>
    </row>
    <row r="4" spans="2:15" ht="15.75">
      <c r="L4" t="s">
        <v>77</v>
      </c>
      <c r="M4" s="48">
        <v>3987110</v>
      </c>
    </row>
    <row r="5" spans="2:15" ht="18.75">
      <c r="D5" s="5" t="s">
        <v>25</v>
      </c>
      <c r="L5" t="s">
        <v>78</v>
      </c>
      <c r="M5" s="48">
        <v>9247910.75</v>
      </c>
    </row>
    <row r="6" spans="2:15" ht="18.75">
      <c r="L6" t="s">
        <v>79</v>
      </c>
      <c r="M6" s="49">
        <f>SUM(M3:M5)</f>
        <v>18008761.079999998</v>
      </c>
    </row>
    <row r="8" spans="2:15" ht="15.75" thickBot="1"/>
    <row r="9" spans="2:15" ht="75">
      <c r="B9" s="28"/>
      <c r="C9" s="21" t="s">
        <v>13</v>
      </c>
      <c r="D9" s="21"/>
      <c r="E9" s="22" t="s">
        <v>14</v>
      </c>
      <c r="F9" s="22" t="s">
        <v>15</v>
      </c>
      <c r="G9" s="23" t="s">
        <v>16</v>
      </c>
      <c r="H9" s="22" t="s">
        <v>17</v>
      </c>
      <c r="I9" s="24" t="s">
        <v>18</v>
      </c>
      <c r="J9" s="22" t="s">
        <v>19</v>
      </c>
      <c r="K9" s="25" t="s">
        <v>20</v>
      </c>
      <c r="L9" s="22" t="s">
        <v>21</v>
      </c>
      <c r="M9" s="22" t="s">
        <v>22</v>
      </c>
      <c r="N9" s="29" t="s">
        <v>23</v>
      </c>
      <c r="O9" s="26" t="s">
        <v>21</v>
      </c>
    </row>
    <row r="10" spans="2:15" ht="39" customHeight="1">
      <c r="B10" s="30">
        <v>1</v>
      </c>
      <c r="C10" s="31" t="s">
        <v>12</v>
      </c>
      <c r="D10" s="32" t="s">
        <v>24</v>
      </c>
      <c r="E10" s="70" t="s">
        <v>92</v>
      </c>
      <c r="F10" s="71">
        <v>44090</v>
      </c>
      <c r="G10" s="33">
        <v>140000</v>
      </c>
      <c r="H10" s="17">
        <f t="shared" ref="H10:J43" si="0">G10*1.2</f>
        <v>168000</v>
      </c>
      <c r="I10" s="34">
        <v>0</v>
      </c>
      <c r="J10" s="35">
        <v>0</v>
      </c>
      <c r="K10" s="46">
        <f t="shared" ref="K10:L10" si="1">G10-I10</f>
        <v>140000</v>
      </c>
      <c r="L10" s="35">
        <f t="shared" si="1"/>
        <v>168000</v>
      </c>
      <c r="M10" s="36">
        <f t="shared" ref="M10:M15" si="2">H10</f>
        <v>168000</v>
      </c>
      <c r="N10" s="37">
        <v>0</v>
      </c>
      <c r="O10" s="27">
        <f t="shared" ref="O10:O11" si="3">H10-J10-N10</f>
        <v>168000</v>
      </c>
    </row>
    <row r="11" spans="2:15" ht="63" customHeight="1">
      <c r="B11" s="30">
        <v>2</v>
      </c>
      <c r="C11" s="38" t="s">
        <v>26</v>
      </c>
      <c r="D11" s="32" t="s">
        <v>27</v>
      </c>
      <c r="E11" s="70" t="s">
        <v>91</v>
      </c>
      <c r="F11" s="71">
        <v>44090</v>
      </c>
      <c r="G11" s="33">
        <v>230880</v>
      </c>
      <c r="H11" s="17">
        <f t="shared" si="0"/>
        <v>277056</v>
      </c>
      <c r="I11" s="34">
        <v>0</v>
      </c>
      <c r="J11" s="35">
        <v>0</v>
      </c>
      <c r="K11" s="46">
        <f t="shared" ref="K11" si="4">G11-I11</f>
        <v>230880</v>
      </c>
      <c r="L11" s="35">
        <f t="shared" ref="L11" si="5">H11-J11</f>
        <v>277056</v>
      </c>
      <c r="M11" s="36">
        <f t="shared" si="2"/>
        <v>277056</v>
      </c>
      <c r="N11" s="37">
        <v>0</v>
      </c>
      <c r="O11" s="27">
        <f t="shared" si="3"/>
        <v>277056</v>
      </c>
    </row>
    <row r="12" spans="2:15" s="2" customFormat="1" ht="48.75" customHeight="1">
      <c r="B12" s="40">
        <v>3</v>
      </c>
      <c r="C12" s="38" t="s">
        <v>28</v>
      </c>
      <c r="D12" s="32" t="s">
        <v>29</v>
      </c>
      <c r="E12" s="13" t="s">
        <v>82</v>
      </c>
      <c r="F12" s="56">
        <v>44078</v>
      </c>
      <c r="G12" s="33">
        <v>1812700</v>
      </c>
      <c r="H12" s="17">
        <f t="shared" si="0"/>
        <v>2175240</v>
      </c>
      <c r="I12" s="53">
        <v>0</v>
      </c>
      <c r="J12" s="53">
        <f>I12*1.2</f>
        <v>0</v>
      </c>
      <c r="K12" s="53">
        <f t="shared" ref="K12" si="6">G12-I12</f>
        <v>1812700</v>
      </c>
      <c r="L12" s="53">
        <f t="shared" ref="L12" si="7">H12-J12</f>
        <v>2175240</v>
      </c>
      <c r="M12" s="54">
        <f t="shared" si="2"/>
        <v>2175240</v>
      </c>
      <c r="N12" s="37">
        <v>2175240</v>
      </c>
      <c r="O12" s="55">
        <f t="shared" ref="O12" si="8">H12-J12-N12</f>
        <v>0</v>
      </c>
    </row>
    <row r="13" spans="2:15" s="2" customFormat="1" ht="46.5" customHeight="1">
      <c r="B13" s="40">
        <v>4</v>
      </c>
      <c r="C13" s="41" t="s">
        <v>30</v>
      </c>
      <c r="D13" s="32" t="s">
        <v>31</v>
      </c>
      <c r="E13" s="39"/>
      <c r="F13" s="39"/>
      <c r="G13" s="33">
        <v>1454630</v>
      </c>
      <c r="H13" s="17">
        <f t="shared" si="0"/>
        <v>1745556</v>
      </c>
      <c r="I13" s="34">
        <v>0</v>
      </c>
      <c r="J13" s="35">
        <v>0</v>
      </c>
      <c r="K13" s="46">
        <f t="shared" ref="K13" si="9">G13-I13</f>
        <v>1454630</v>
      </c>
      <c r="L13" s="35">
        <f t="shared" ref="L13" si="10">H13-J13</f>
        <v>1745556</v>
      </c>
      <c r="M13" s="36">
        <f t="shared" si="2"/>
        <v>1745556</v>
      </c>
      <c r="N13" s="37">
        <v>0</v>
      </c>
      <c r="O13" s="27">
        <f t="shared" ref="O13" si="11">H13-J13-N13</f>
        <v>1745556</v>
      </c>
    </row>
    <row r="14" spans="2:15" s="2" customFormat="1" ht="48" customHeight="1">
      <c r="B14" s="40">
        <v>5</v>
      </c>
      <c r="C14" s="38" t="s">
        <v>32</v>
      </c>
      <c r="D14" s="32" t="s">
        <v>33</v>
      </c>
      <c r="E14" s="13" t="s">
        <v>95</v>
      </c>
      <c r="F14" s="56">
        <v>44097</v>
      </c>
      <c r="G14" s="33">
        <v>495620</v>
      </c>
      <c r="H14" s="17">
        <f t="shared" si="0"/>
        <v>594744</v>
      </c>
      <c r="I14" s="34">
        <v>0</v>
      </c>
      <c r="J14" s="35">
        <v>0</v>
      </c>
      <c r="K14" s="46">
        <f t="shared" ref="K14" si="12">G14-I14</f>
        <v>495620</v>
      </c>
      <c r="L14" s="35">
        <f t="shared" ref="L14" si="13">H14-J14</f>
        <v>594744</v>
      </c>
      <c r="M14" s="36">
        <f t="shared" si="2"/>
        <v>594744</v>
      </c>
      <c r="N14" s="37">
        <v>0</v>
      </c>
      <c r="O14" s="27">
        <f t="shared" ref="O14" si="14">H14-J14-N14</f>
        <v>594744</v>
      </c>
    </row>
    <row r="15" spans="2:15" ht="45">
      <c r="B15" s="40">
        <v>6</v>
      </c>
      <c r="C15" s="44" t="s">
        <v>34</v>
      </c>
      <c r="D15" s="45" t="s">
        <v>35</v>
      </c>
      <c r="E15" s="76" t="s">
        <v>105</v>
      </c>
      <c r="F15" s="76"/>
      <c r="G15" s="43">
        <v>488437.5</v>
      </c>
      <c r="H15" s="42">
        <f t="shared" si="0"/>
        <v>586125</v>
      </c>
      <c r="I15" s="34">
        <v>0</v>
      </c>
      <c r="J15" s="35">
        <v>0</v>
      </c>
      <c r="K15" s="46">
        <f t="shared" ref="K15:K43" si="15">G15-I15</f>
        <v>488437.5</v>
      </c>
      <c r="L15" s="35">
        <f t="shared" ref="L15:L43" si="16">H15-J15</f>
        <v>586125</v>
      </c>
      <c r="M15" s="36">
        <f t="shared" si="2"/>
        <v>586125</v>
      </c>
      <c r="N15" s="37">
        <v>586125</v>
      </c>
      <c r="O15" s="27">
        <f t="shared" ref="O15:O43" si="17">H15-J15-N15</f>
        <v>0</v>
      </c>
    </row>
    <row r="16" spans="2:15" ht="30">
      <c r="B16" s="40"/>
      <c r="C16" s="44" t="s">
        <v>83</v>
      </c>
      <c r="D16" s="45" t="s">
        <v>84</v>
      </c>
      <c r="E16" s="13" t="s">
        <v>85</v>
      </c>
      <c r="F16" s="56">
        <v>44084</v>
      </c>
      <c r="G16" s="37">
        <v>122500</v>
      </c>
      <c r="H16" s="57">
        <f>G16*1</f>
        <v>122500</v>
      </c>
      <c r="I16" s="37">
        <v>122500</v>
      </c>
      <c r="J16" s="57">
        <f>I16*1</f>
        <v>122500</v>
      </c>
      <c r="K16" s="53">
        <f t="shared" ref="K16" si="18">G16-I16</f>
        <v>0</v>
      </c>
      <c r="L16" s="53">
        <f t="shared" ref="L16" si="19">H16-J16</f>
        <v>0</v>
      </c>
      <c r="M16" s="54">
        <f t="shared" ref="M16" si="20">H16</f>
        <v>122500</v>
      </c>
      <c r="N16" s="37">
        <v>122500</v>
      </c>
      <c r="O16" s="55"/>
    </row>
    <row r="17" spans="2:19" ht="30.75" customHeight="1">
      <c r="B17" s="3"/>
      <c r="C17" s="47" t="s">
        <v>36</v>
      </c>
      <c r="D17" s="3" t="s">
        <v>48</v>
      </c>
      <c r="E17" s="13" t="s">
        <v>115</v>
      </c>
      <c r="F17" s="56">
        <v>44096</v>
      </c>
      <c r="G17" s="43">
        <v>369771</v>
      </c>
      <c r="H17" s="1">
        <f t="shared" si="0"/>
        <v>443725.2</v>
      </c>
      <c r="I17" s="34">
        <v>0</v>
      </c>
      <c r="J17" s="35">
        <v>0</v>
      </c>
      <c r="K17" s="46">
        <f t="shared" si="15"/>
        <v>369771</v>
      </c>
      <c r="L17" s="35">
        <f t="shared" si="16"/>
        <v>443725.2</v>
      </c>
      <c r="M17" s="36">
        <f t="shared" ref="M17:M68" si="21">H17</f>
        <v>443725.2</v>
      </c>
      <c r="N17" s="37">
        <v>0</v>
      </c>
      <c r="O17" s="27">
        <f t="shared" si="17"/>
        <v>443725.2</v>
      </c>
    </row>
    <row r="18" spans="2:19" ht="21.75" customHeight="1">
      <c r="B18" s="3"/>
      <c r="C18" s="47" t="s">
        <v>36</v>
      </c>
      <c r="D18" s="3" t="s">
        <v>49</v>
      </c>
      <c r="E18" s="13" t="s">
        <v>106</v>
      </c>
      <c r="F18" s="56">
        <v>44103</v>
      </c>
      <c r="G18" s="43">
        <v>39535</v>
      </c>
      <c r="H18" s="1">
        <f t="shared" si="0"/>
        <v>47442</v>
      </c>
      <c r="I18" s="34">
        <v>0</v>
      </c>
      <c r="J18" s="35">
        <v>0</v>
      </c>
      <c r="K18" s="46">
        <f t="shared" si="15"/>
        <v>39535</v>
      </c>
      <c r="L18" s="35">
        <f t="shared" si="16"/>
        <v>47442</v>
      </c>
      <c r="M18" s="36">
        <f t="shared" si="21"/>
        <v>47442</v>
      </c>
      <c r="N18" s="37">
        <v>0</v>
      </c>
      <c r="O18" s="27">
        <f t="shared" si="17"/>
        <v>47442</v>
      </c>
    </row>
    <row r="19" spans="2:19" ht="26.25" customHeight="1">
      <c r="B19" s="3"/>
      <c r="C19" s="47" t="s">
        <v>36</v>
      </c>
      <c r="D19" s="3" t="s">
        <v>50</v>
      </c>
      <c r="E19" s="13" t="s">
        <v>107</v>
      </c>
      <c r="F19" s="56">
        <v>44103</v>
      </c>
      <c r="G19" s="43">
        <v>250880</v>
      </c>
      <c r="H19" s="1">
        <f t="shared" si="0"/>
        <v>301056</v>
      </c>
      <c r="I19" s="34">
        <v>0</v>
      </c>
      <c r="J19" s="35">
        <v>0</v>
      </c>
      <c r="K19" s="46">
        <f t="shared" si="15"/>
        <v>250880</v>
      </c>
      <c r="L19" s="35">
        <f t="shared" si="16"/>
        <v>301056</v>
      </c>
      <c r="M19" s="36">
        <f t="shared" si="21"/>
        <v>301056</v>
      </c>
      <c r="N19" s="37">
        <v>0</v>
      </c>
      <c r="O19" s="27">
        <f t="shared" si="17"/>
        <v>301056</v>
      </c>
    </row>
    <row r="20" spans="2:19" ht="21" customHeight="1">
      <c r="B20" s="3"/>
      <c r="C20" s="38" t="s">
        <v>32</v>
      </c>
      <c r="D20" s="3" t="s">
        <v>51</v>
      </c>
      <c r="E20" s="13" t="s">
        <v>116</v>
      </c>
      <c r="F20" s="56">
        <v>44096</v>
      </c>
      <c r="G20" s="43">
        <v>2041720</v>
      </c>
      <c r="H20" s="1">
        <f t="shared" si="0"/>
        <v>2450064</v>
      </c>
      <c r="I20" s="34">
        <v>0</v>
      </c>
      <c r="J20" s="35">
        <v>0</v>
      </c>
      <c r="K20" s="46">
        <f t="shared" si="15"/>
        <v>2041720</v>
      </c>
      <c r="L20" s="35">
        <f t="shared" si="16"/>
        <v>2450064</v>
      </c>
      <c r="M20" s="36">
        <f t="shared" si="21"/>
        <v>2450064</v>
      </c>
      <c r="N20" s="37">
        <v>0</v>
      </c>
      <c r="O20" s="27">
        <f t="shared" si="17"/>
        <v>2450064</v>
      </c>
    </row>
    <row r="21" spans="2:19" ht="21" customHeight="1">
      <c r="B21" s="3"/>
      <c r="C21" s="47" t="s">
        <v>37</v>
      </c>
      <c r="D21" s="3" t="s">
        <v>52</v>
      </c>
      <c r="E21" s="13" t="s">
        <v>117</v>
      </c>
      <c r="F21" s="56">
        <v>44096</v>
      </c>
      <c r="G21" s="43">
        <v>206736</v>
      </c>
      <c r="H21" s="1">
        <f t="shared" si="0"/>
        <v>248083.19999999998</v>
      </c>
      <c r="I21" s="34">
        <v>0</v>
      </c>
      <c r="J21" s="35">
        <v>0</v>
      </c>
      <c r="K21" s="46">
        <f t="shared" si="15"/>
        <v>206736</v>
      </c>
      <c r="L21" s="35">
        <f t="shared" si="16"/>
        <v>248083.19999999998</v>
      </c>
      <c r="M21" s="36">
        <f t="shared" si="21"/>
        <v>248083.19999999998</v>
      </c>
      <c r="N21" s="37">
        <v>0</v>
      </c>
      <c r="O21" s="27">
        <f t="shared" si="17"/>
        <v>248083.19999999998</v>
      </c>
    </row>
    <row r="22" spans="2:19" ht="24" customHeight="1">
      <c r="B22" s="3"/>
      <c r="C22" s="47" t="s">
        <v>38</v>
      </c>
      <c r="D22" s="3" t="s">
        <v>53</v>
      </c>
      <c r="E22" s="13" t="s">
        <v>118</v>
      </c>
      <c r="F22" s="56">
        <v>44096</v>
      </c>
      <c r="G22" s="43">
        <v>278496</v>
      </c>
      <c r="H22" s="1">
        <f t="shared" si="0"/>
        <v>334195.20000000001</v>
      </c>
      <c r="I22" s="34">
        <v>0</v>
      </c>
      <c r="J22" s="35">
        <v>0</v>
      </c>
      <c r="K22" s="46">
        <f t="shared" si="15"/>
        <v>278496</v>
      </c>
      <c r="L22" s="35">
        <f t="shared" si="16"/>
        <v>334195.20000000001</v>
      </c>
      <c r="M22" s="36">
        <f t="shared" si="21"/>
        <v>334195.20000000001</v>
      </c>
      <c r="N22" s="37">
        <v>0</v>
      </c>
      <c r="O22" s="27">
        <f t="shared" si="17"/>
        <v>334195.20000000001</v>
      </c>
    </row>
    <row r="23" spans="2:19" ht="19.5" customHeight="1">
      <c r="B23" s="3"/>
      <c r="C23" s="38" t="s">
        <v>32</v>
      </c>
      <c r="D23" s="3" t="s">
        <v>54</v>
      </c>
      <c r="E23" s="13" t="s">
        <v>119</v>
      </c>
      <c r="F23" s="56">
        <v>44096</v>
      </c>
      <c r="G23" s="43">
        <v>208740</v>
      </c>
      <c r="H23" s="1">
        <f t="shared" si="0"/>
        <v>250488</v>
      </c>
      <c r="I23" s="34">
        <v>0</v>
      </c>
      <c r="J23" s="35">
        <v>0</v>
      </c>
      <c r="K23" s="46">
        <f t="shared" si="15"/>
        <v>208740</v>
      </c>
      <c r="L23" s="35">
        <f t="shared" si="16"/>
        <v>250488</v>
      </c>
      <c r="M23" s="36">
        <f t="shared" si="21"/>
        <v>250488</v>
      </c>
      <c r="N23" s="37">
        <v>0</v>
      </c>
      <c r="O23" s="27">
        <f t="shared" si="17"/>
        <v>250488</v>
      </c>
    </row>
    <row r="24" spans="2:19" ht="21.75" customHeight="1">
      <c r="B24" s="3"/>
      <c r="C24" s="47" t="s">
        <v>39</v>
      </c>
      <c r="D24" s="3" t="s">
        <v>55</v>
      </c>
      <c r="E24" s="13" t="s">
        <v>120</v>
      </c>
      <c r="F24" s="56">
        <v>44096</v>
      </c>
      <c r="G24" s="43">
        <v>46000</v>
      </c>
      <c r="H24" s="1">
        <f t="shared" si="0"/>
        <v>55200</v>
      </c>
      <c r="I24" s="34">
        <v>0</v>
      </c>
      <c r="J24" s="35">
        <v>0</v>
      </c>
      <c r="K24" s="46">
        <f t="shared" si="15"/>
        <v>46000</v>
      </c>
      <c r="L24" s="35">
        <f t="shared" si="16"/>
        <v>55200</v>
      </c>
      <c r="M24" s="36">
        <f t="shared" si="21"/>
        <v>55200</v>
      </c>
      <c r="N24" s="37">
        <v>0</v>
      </c>
      <c r="O24" s="27">
        <f t="shared" si="17"/>
        <v>55200</v>
      </c>
    </row>
    <row r="25" spans="2:19" ht="23.25" customHeight="1">
      <c r="B25" s="3"/>
      <c r="C25" s="47" t="s">
        <v>40</v>
      </c>
      <c r="D25" s="3" t="s">
        <v>56</v>
      </c>
      <c r="E25" s="13" t="s">
        <v>121</v>
      </c>
      <c r="F25" s="56">
        <v>44096</v>
      </c>
      <c r="G25" s="43">
        <v>44568</v>
      </c>
      <c r="H25" s="1">
        <f t="shared" si="0"/>
        <v>53481.599999999999</v>
      </c>
      <c r="I25" s="34">
        <v>0</v>
      </c>
      <c r="J25" s="35">
        <v>0</v>
      </c>
      <c r="K25" s="46">
        <f t="shared" si="15"/>
        <v>44568</v>
      </c>
      <c r="L25" s="35">
        <f t="shared" si="16"/>
        <v>53481.599999999999</v>
      </c>
      <c r="M25" s="36">
        <f t="shared" si="21"/>
        <v>53481.599999999999</v>
      </c>
      <c r="N25" s="37">
        <v>0</v>
      </c>
      <c r="O25" s="27">
        <f t="shared" si="17"/>
        <v>53481.599999999999</v>
      </c>
    </row>
    <row r="26" spans="2:19" ht="20.25" customHeight="1">
      <c r="B26" s="3"/>
      <c r="C26" s="47" t="s">
        <v>30</v>
      </c>
      <c r="D26" s="3" t="s">
        <v>57</v>
      </c>
      <c r="E26" s="13" t="s">
        <v>122</v>
      </c>
      <c r="F26" s="56">
        <v>44096</v>
      </c>
      <c r="G26" s="43">
        <v>38990</v>
      </c>
      <c r="H26" s="1">
        <f t="shared" si="0"/>
        <v>46788</v>
      </c>
      <c r="I26" s="34">
        <v>0</v>
      </c>
      <c r="J26" s="35">
        <v>0</v>
      </c>
      <c r="K26" s="46">
        <f t="shared" si="15"/>
        <v>38990</v>
      </c>
      <c r="L26" s="35">
        <f t="shared" si="16"/>
        <v>46788</v>
      </c>
      <c r="M26" s="36">
        <f t="shared" si="21"/>
        <v>46788</v>
      </c>
      <c r="N26" s="37">
        <v>0</v>
      </c>
      <c r="O26" s="27">
        <f t="shared" si="17"/>
        <v>46788</v>
      </c>
    </row>
    <row r="27" spans="2:19" ht="22.5" customHeight="1">
      <c r="B27" s="3"/>
      <c r="C27" s="47" t="s">
        <v>12</v>
      </c>
      <c r="D27" s="3" t="s">
        <v>58</v>
      </c>
      <c r="E27" s="13" t="s">
        <v>123</v>
      </c>
      <c r="F27" s="56">
        <v>44096</v>
      </c>
      <c r="G27" s="43">
        <v>146210</v>
      </c>
      <c r="H27" s="1">
        <f t="shared" si="0"/>
        <v>175452</v>
      </c>
      <c r="I27" s="34">
        <v>146210</v>
      </c>
      <c r="J27" s="75">
        <f t="shared" si="0"/>
        <v>175452</v>
      </c>
      <c r="K27" s="46">
        <f t="shared" si="15"/>
        <v>0</v>
      </c>
      <c r="L27" s="35">
        <f t="shared" si="16"/>
        <v>0</v>
      </c>
      <c r="M27" s="36">
        <f t="shared" si="21"/>
        <v>175452</v>
      </c>
      <c r="N27" s="37">
        <v>0</v>
      </c>
      <c r="O27" s="27">
        <f t="shared" si="17"/>
        <v>0</v>
      </c>
      <c r="P27" s="10">
        <v>44105</v>
      </c>
    </row>
    <row r="28" spans="2:19" ht="22.5" customHeight="1">
      <c r="B28" s="3"/>
      <c r="C28" s="47" t="s">
        <v>12</v>
      </c>
      <c r="D28" s="3" t="s">
        <v>59</v>
      </c>
      <c r="E28" s="13" t="s">
        <v>124</v>
      </c>
      <c r="F28" s="56">
        <v>44096</v>
      </c>
      <c r="G28" s="43">
        <v>204000</v>
      </c>
      <c r="H28" s="1">
        <f t="shared" si="0"/>
        <v>244800</v>
      </c>
      <c r="I28" s="34">
        <v>204000</v>
      </c>
      <c r="J28" s="75">
        <f t="shared" si="0"/>
        <v>244800</v>
      </c>
      <c r="K28" s="46">
        <f t="shared" si="15"/>
        <v>0</v>
      </c>
      <c r="L28" s="35">
        <f t="shared" si="16"/>
        <v>0</v>
      </c>
      <c r="M28" s="36">
        <f t="shared" si="21"/>
        <v>244800</v>
      </c>
      <c r="N28" s="37">
        <v>0</v>
      </c>
      <c r="O28" s="27">
        <f t="shared" si="17"/>
        <v>0</v>
      </c>
      <c r="P28" s="10">
        <v>44105</v>
      </c>
    </row>
    <row r="29" spans="2:19" ht="26.25" customHeight="1">
      <c r="B29" s="3"/>
      <c r="C29" s="47" t="s">
        <v>38</v>
      </c>
      <c r="D29" s="3" t="s">
        <v>60</v>
      </c>
      <c r="E29" s="13" t="s">
        <v>125</v>
      </c>
      <c r="F29" s="56">
        <v>44096</v>
      </c>
      <c r="G29" s="43">
        <v>340809</v>
      </c>
      <c r="H29" s="1">
        <f t="shared" si="0"/>
        <v>408970.8</v>
      </c>
      <c r="I29" s="34">
        <v>0</v>
      </c>
      <c r="J29" s="35">
        <v>0</v>
      </c>
      <c r="K29" s="46">
        <f t="shared" si="15"/>
        <v>340809</v>
      </c>
      <c r="L29" s="35">
        <f t="shared" si="16"/>
        <v>408970.8</v>
      </c>
      <c r="M29" s="36">
        <f t="shared" si="21"/>
        <v>408970.8</v>
      </c>
      <c r="N29" s="37">
        <v>0</v>
      </c>
      <c r="O29" s="27">
        <f t="shared" si="17"/>
        <v>408970.8</v>
      </c>
    </row>
    <row r="30" spans="2:19" ht="19.5" customHeight="1">
      <c r="B30" s="3"/>
      <c r="C30" s="47" t="s">
        <v>41</v>
      </c>
      <c r="D30" s="3" t="s">
        <v>61</v>
      </c>
      <c r="E30" s="13" t="s">
        <v>108</v>
      </c>
      <c r="F30" s="56">
        <v>44103</v>
      </c>
      <c r="G30" s="43">
        <v>149030</v>
      </c>
      <c r="H30" s="1">
        <f t="shared" si="0"/>
        <v>178836</v>
      </c>
      <c r="I30" s="34">
        <v>0</v>
      </c>
      <c r="J30" s="35">
        <v>0</v>
      </c>
      <c r="K30" s="46">
        <f t="shared" si="15"/>
        <v>149030</v>
      </c>
      <c r="L30" s="35">
        <f t="shared" si="16"/>
        <v>178836</v>
      </c>
      <c r="M30" s="36">
        <f t="shared" si="21"/>
        <v>178836</v>
      </c>
      <c r="N30" s="37">
        <v>0</v>
      </c>
      <c r="O30" s="27">
        <f t="shared" si="17"/>
        <v>178836</v>
      </c>
    </row>
    <row r="31" spans="2:19" ht="24" customHeight="1">
      <c r="B31" s="3"/>
      <c r="C31" s="47" t="s">
        <v>12</v>
      </c>
      <c r="D31" s="3" t="s">
        <v>62</v>
      </c>
      <c r="E31" s="13" t="s">
        <v>126</v>
      </c>
      <c r="F31" s="56">
        <v>44096</v>
      </c>
      <c r="G31" s="43">
        <v>110000</v>
      </c>
      <c r="H31" s="1">
        <f t="shared" si="0"/>
        <v>132000</v>
      </c>
      <c r="I31" s="34">
        <v>0</v>
      </c>
      <c r="J31" s="35">
        <v>0</v>
      </c>
      <c r="K31" s="46">
        <f t="shared" si="15"/>
        <v>110000</v>
      </c>
      <c r="L31" s="35">
        <f t="shared" si="16"/>
        <v>132000</v>
      </c>
      <c r="M31" s="36">
        <f t="shared" si="21"/>
        <v>132000</v>
      </c>
      <c r="N31" s="37">
        <v>0</v>
      </c>
      <c r="O31" s="27">
        <f t="shared" si="17"/>
        <v>132000</v>
      </c>
      <c r="P31" s="12" t="s">
        <v>102</v>
      </c>
      <c r="Q31" s="73"/>
      <c r="S31" s="10">
        <v>44105</v>
      </c>
    </row>
    <row r="32" spans="2:19" ht="23.25" customHeight="1">
      <c r="B32" s="3"/>
      <c r="C32" s="47" t="s">
        <v>12</v>
      </c>
      <c r="D32" s="3" t="s">
        <v>63</v>
      </c>
      <c r="E32" s="13" t="s">
        <v>127</v>
      </c>
      <c r="F32" s="56">
        <v>44096</v>
      </c>
      <c r="G32" s="43">
        <v>178000</v>
      </c>
      <c r="H32" s="1">
        <f t="shared" si="0"/>
        <v>213600</v>
      </c>
      <c r="I32" s="34">
        <v>0</v>
      </c>
      <c r="J32" s="35">
        <v>0</v>
      </c>
      <c r="K32" s="46">
        <f t="shared" si="15"/>
        <v>178000</v>
      </c>
      <c r="L32" s="35">
        <f t="shared" si="16"/>
        <v>213600</v>
      </c>
      <c r="M32" s="36">
        <f t="shared" si="21"/>
        <v>213600</v>
      </c>
      <c r="N32" s="37">
        <v>0</v>
      </c>
      <c r="O32" s="27">
        <f t="shared" si="17"/>
        <v>213600</v>
      </c>
      <c r="P32" s="12" t="s">
        <v>133</v>
      </c>
      <c r="Q32" s="73"/>
      <c r="S32" s="10">
        <v>44105</v>
      </c>
    </row>
    <row r="33" spans="2:15" ht="21.75" customHeight="1">
      <c r="B33" s="3"/>
      <c r="C33" s="47" t="s">
        <v>40</v>
      </c>
      <c r="D33" s="3" t="s">
        <v>64</v>
      </c>
      <c r="E33" s="13" t="s">
        <v>128</v>
      </c>
      <c r="F33" s="56">
        <v>44096</v>
      </c>
      <c r="G33" s="43">
        <v>211724</v>
      </c>
      <c r="H33" s="1">
        <f t="shared" si="0"/>
        <v>254068.8</v>
      </c>
      <c r="I33" s="34">
        <v>0</v>
      </c>
      <c r="J33" s="35">
        <v>0</v>
      </c>
      <c r="K33" s="46">
        <f t="shared" si="15"/>
        <v>211724</v>
      </c>
      <c r="L33" s="35">
        <f t="shared" si="16"/>
        <v>254068.8</v>
      </c>
      <c r="M33" s="36">
        <f t="shared" si="21"/>
        <v>254068.8</v>
      </c>
      <c r="N33" s="37">
        <v>0</v>
      </c>
      <c r="O33" s="27">
        <f t="shared" si="17"/>
        <v>254068.8</v>
      </c>
    </row>
    <row r="34" spans="2:15" ht="23.25" customHeight="1">
      <c r="B34" s="3"/>
      <c r="C34" s="47" t="s">
        <v>42</v>
      </c>
      <c r="D34" s="3" t="s">
        <v>65</v>
      </c>
      <c r="E34" s="13" t="s">
        <v>109</v>
      </c>
      <c r="F34" s="56">
        <v>44103</v>
      </c>
      <c r="G34" s="43">
        <v>123900</v>
      </c>
      <c r="H34" s="1">
        <f t="shared" si="0"/>
        <v>148680</v>
      </c>
      <c r="I34" s="34">
        <v>0</v>
      </c>
      <c r="J34" s="35">
        <v>0</v>
      </c>
      <c r="K34" s="46">
        <f t="shared" si="15"/>
        <v>123900</v>
      </c>
      <c r="L34" s="35">
        <f t="shared" si="16"/>
        <v>148680</v>
      </c>
      <c r="M34" s="36">
        <f t="shared" si="21"/>
        <v>148680</v>
      </c>
      <c r="N34" s="37">
        <v>0</v>
      </c>
      <c r="O34" s="27">
        <f t="shared" si="17"/>
        <v>148680</v>
      </c>
    </row>
    <row r="35" spans="2:15" ht="29.25" customHeight="1">
      <c r="B35" s="3"/>
      <c r="C35" s="47" t="s">
        <v>36</v>
      </c>
      <c r="D35" s="3" t="s">
        <v>66</v>
      </c>
      <c r="E35" s="13" t="s">
        <v>110</v>
      </c>
      <c r="F35" s="56">
        <v>44103</v>
      </c>
      <c r="G35" s="43">
        <v>122304</v>
      </c>
      <c r="H35" s="1">
        <f t="shared" si="0"/>
        <v>146764.79999999999</v>
      </c>
      <c r="I35" s="34">
        <v>0</v>
      </c>
      <c r="J35" s="35">
        <v>0</v>
      </c>
      <c r="K35" s="46">
        <f t="shared" si="15"/>
        <v>122304</v>
      </c>
      <c r="L35" s="35">
        <f t="shared" si="16"/>
        <v>146764.79999999999</v>
      </c>
      <c r="M35" s="36">
        <f t="shared" si="21"/>
        <v>146764.79999999999</v>
      </c>
      <c r="N35" s="37">
        <v>0</v>
      </c>
      <c r="O35" s="27">
        <f t="shared" si="17"/>
        <v>146764.79999999999</v>
      </c>
    </row>
    <row r="36" spans="2:15" ht="24" customHeight="1">
      <c r="B36" s="3"/>
      <c r="C36" s="47" t="s">
        <v>42</v>
      </c>
      <c r="D36" s="3" t="s">
        <v>67</v>
      </c>
      <c r="E36" s="13" t="s">
        <v>129</v>
      </c>
      <c r="F36" s="56">
        <v>44096</v>
      </c>
      <c r="G36" s="43">
        <v>184972</v>
      </c>
      <c r="H36" s="1">
        <f t="shared" si="0"/>
        <v>221966.4</v>
      </c>
      <c r="I36" s="34">
        <v>0</v>
      </c>
      <c r="J36" s="35">
        <v>0</v>
      </c>
      <c r="K36" s="46">
        <f t="shared" si="15"/>
        <v>184972</v>
      </c>
      <c r="L36" s="35">
        <f t="shared" si="16"/>
        <v>221966.4</v>
      </c>
      <c r="M36" s="36">
        <f t="shared" si="21"/>
        <v>221966.4</v>
      </c>
      <c r="N36" s="37">
        <v>0</v>
      </c>
      <c r="O36" s="27">
        <f t="shared" si="17"/>
        <v>221966.4</v>
      </c>
    </row>
    <row r="37" spans="2:15" ht="24" customHeight="1">
      <c r="B37" s="3"/>
      <c r="C37" s="47" t="s">
        <v>38</v>
      </c>
      <c r="D37" s="3" t="s">
        <v>68</v>
      </c>
      <c r="E37" s="13" t="s">
        <v>111</v>
      </c>
      <c r="F37" s="56">
        <v>44103</v>
      </c>
      <c r="G37" s="43">
        <v>23000</v>
      </c>
      <c r="H37" s="1">
        <f t="shared" si="0"/>
        <v>27600</v>
      </c>
      <c r="I37" s="34">
        <v>0</v>
      </c>
      <c r="J37" s="35">
        <v>0</v>
      </c>
      <c r="K37" s="46">
        <f t="shared" si="15"/>
        <v>23000</v>
      </c>
      <c r="L37" s="35">
        <f t="shared" si="16"/>
        <v>27600</v>
      </c>
      <c r="M37" s="36">
        <f t="shared" si="21"/>
        <v>27600</v>
      </c>
      <c r="N37" s="37">
        <v>0</v>
      </c>
      <c r="O37" s="27">
        <f t="shared" si="17"/>
        <v>27600</v>
      </c>
    </row>
    <row r="38" spans="2:15" ht="24.75" customHeight="1">
      <c r="B38" s="3"/>
      <c r="C38" s="47" t="s">
        <v>43</v>
      </c>
      <c r="D38" s="3" t="s">
        <v>69</v>
      </c>
      <c r="E38" s="13" t="s">
        <v>112</v>
      </c>
      <c r="F38" s="56">
        <v>44103</v>
      </c>
      <c r="G38" s="43">
        <v>66739</v>
      </c>
      <c r="H38" s="1">
        <f t="shared" si="0"/>
        <v>80086.8</v>
      </c>
      <c r="I38" s="34">
        <v>0</v>
      </c>
      <c r="J38" s="35">
        <v>0</v>
      </c>
      <c r="K38" s="46">
        <f t="shared" si="15"/>
        <v>66739</v>
      </c>
      <c r="L38" s="35">
        <f t="shared" si="16"/>
        <v>80086.8</v>
      </c>
      <c r="M38" s="36">
        <f t="shared" si="21"/>
        <v>80086.8</v>
      </c>
      <c r="N38" s="37">
        <v>0</v>
      </c>
      <c r="O38" s="27">
        <f t="shared" si="17"/>
        <v>80086.8</v>
      </c>
    </row>
    <row r="39" spans="2:15" ht="22.5" customHeight="1">
      <c r="B39" s="3"/>
      <c r="C39" s="47" t="s">
        <v>38</v>
      </c>
      <c r="D39" s="3" t="s">
        <v>70</v>
      </c>
      <c r="E39" s="13" t="s">
        <v>130</v>
      </c>
      <c r="F39" s="56">
        <v>44096</v>
      </c>
      <c r="G39" s="43">
        <v>21168</v>
      </c>
      <c r="H39" s="1">
        <f t="shared" si="0"/>
        <v>25401.599999999999</v>
      </c>
      <c r="I39" s="34">
        <v>0</v>
      </c>
      <c r="J39" s="35">
        <v>0</v>
      </c>
      <c r="K39" s="46">
        <f t="shared" si="15"/>
        <v>21168</v>
      </c>
      <c r="L39" s="35">
        <f t="shared" si="16"/>
        <v>25401.599999999999</v>
      </c>
      <c r="M39" s="36">
        <f t="shared" si="21"/>
        <v>25401.599999999999</v>
      </c>
      <c r="N39" s="37">
        <v>0</v>
      </c>
      <c r="O39" s="27">
        <f t="shared" si="17"/>
        <v>25401.599999999999</v>
      </c>
    </row>
    <row r="40" spans="2:15" ht="19.5" customHeight="1">
      <c r="B40" s="3"/>
      <c r="C40" s="47" t="s">
        <v>44</v>
      </c>
      <c r="D40" s="3" t="s">
        <v>71</v>
      </c>
      <c r="E40" s="13" t="s">
        <v>131</v>
      </c>
      <c r="F40" s="56">
        <v>44096</v>
      </c>
      <c r="G40" s="43">
        <v>21000</v>
      </c>
      <c r="H40" s="1">
        <f t="shared" si="0"/>
        <v>25200</v>
      </c>
      <c r="I40" s="34">
        <v>0</v>
      </c>
      <c r="J40" s="35">
        <v>0</v>
      </c>
      <c r="K40" s="46">
        <f t="shared" si="15"/>
        <v>21000</v>
      </c>
      <c r="L40" s="35">
        <f t="shared" si="16"/>
        <v>25200</v>
      </c>
      <c r="M40" s="36">
        <f t="shared" si="21"/>
        <v>25200</v>
      </c>
      <c r="N40" s="37">
        <v>0</v>
      </c>
      <c r="O40" s="27">
        <f t="shared" si="17"/>
        <v>25200</v>
      </c>
    </row>
    <row r="41" spans="2:15" ht="26.25" customHeight="1">
      <c r="B41" s="3"/>
      <c r="C41" s="47" t="s">
        <v>45</v>
      </c>
      <c r="D41" s="3" t="s">
        <v>72</v>
      </c>
      <c r="E41" s="13" t="s">
        <v>113</v>
      </c>
      <c r="F41" s="56">
        <v>44103</v>
      </c>
      <c r="G41" s="43">
        <v>220619</v>
      </c>
      <c r="H41" s="1">
        <f t="shared" si="0"/>
        <v>264742.8</v>
      </c>
      <c r="I41" s="34">
        <v>0</v>
      </c>
      <c r="J41" s="35">
        <v>0</v>
      </c>
      <c r="K41" s="46">
        <f t="shared" si="15"/>
        <v>220619</v>
      </c>
      <c r="L41" s="35">
        <f t="shared" si="16"/>
        <v>264742.8</v>
      </c>
      <c r="M41" s="36">
        <f t="shared" si="21"/>
        <v>264742.8</v>
      </c>
      <c r="N41" s="37">
        <v>0</v>
      </c>
      <c r="O41" s="27">
        <f t="shared" si="17"/>
        <v>264742.8</v>
      </c>
    </row>
    <row r="42" spans="2:15" ht="26.25" customHeight="1">
      <c r="B42" s="3"/>
      <c r="C42" s="47" t="s">
        <v>46</v>
      </c>
      <c r="D42" s="3" t="s">
        <v>73</v>
      </c>
      <c r="E42" s="13" t="s">
        <v>132</v>
      </c>
      <c r="F42" s="56">
        <v>44096</v>
      </c>
      <c r="G42" s="43">
        <v>22896</v>
      </c>
      <c r="H42" s="1">
        <f t="shared" si="0"/>
        <v>27475.200000000001</v>
      </c>
      <c r="I42" s="34">
        <v>0</v>
      </c>
      <c r="J42" s="35">
        <v>0</v>
      </c>
      <c r="K42" s="46">
        <f t="shared" si="15"/>
        <v>22896</v>
      </c>
      <c r="L42" s="35">
        <f t="shared" si="16"/>
        <v>27475.200000000001</v>
      </c>
      <c r="M42" s="36">
        <f t="shared" si="21"/>
        <v>27475.200000000001</v>
      </c>
      <c r="N42" s="37">
        <v>0</v>
      </c>
      <c r="O42" s="27">
        <f t="shared" si="17"/>
        <v>27475.200000000001</v>
      </c>
    </row>
    <row r="43" spans="2:15" ht="30.75" customHeight="1">
      <c r="B43" s="3"/>
      <c r="C43" s="47" t="s">
        <v>47</v>
      </c>
      <c r="D43" s="3" t="s">
        <v>74</v>
      </c>
      <c r="E43" s="13" t="s">
        <v>114</v>
      </c>
      <c r="F43" s="56">
        <v>44103</v>
      </c>
      <c r="G43" s="43">
        <v>18955</v>
      </c>
      <c r="H43" s="1">
        <f t="shared" si="0"/>
        <v>22746</v>
      </c>
      <c r="I43" s="34">
        <v>0</v>
      </c>
      <c r="J43" s="35">
        <v>0</v>
      </c>
      <c r="K43" s="46">
        <f t="shared" si="15"/>
        <v>18955</v>
      </c>
      <c r="L43" s="35">
        <f t="shared" si="16"/>
        <v>22746</v>
      </c>
      <c r="M43" s="36">
        <f t="shared" si="21"/>
        <v>22746</v>
      </c>
      <c r="N43" s="37">
        <v>0</v>
      </c>
      <c r="O43" s="27">
        <f t="shared" si="17"/>
        <v>22746</v>
      </c>
    </row>
    <row r="44" spans="2:15" ht="30.75" customHeight="1">
      <c r="B44" s="3"/>
      <c r="C44" s="47" t="s">
        <v>86</v>
      </c>
      <c r="D44" s="3" t="s">
        <v>87</v>
      </c>
      <c r="E44" s="13" t="s">
        <v>103</v>
      </c>
      <c r="F44" s="56">
        <v>44096</v>
      </c>
      <c r="G44" s="43">
        <f>2*5900</f>
        <v>11800</v>
      </c>
      <c r="H44" s="1">
        <f t="shared" ref="H44:H46" si="22">G44*1.2</f>
        <v>14160</v>
      </c>
      <c r="I44" s="34">
        <v>0</v>
      </c>
      <c r="J44" s="35">
        <v>0</v>
      </c>
      <c r="K44" s="46">
        <f t="shared" ref="K44" si="23">G44-I44</f>
        <v>11800</v>
      </c>
      <c r="L44" s="35">
        <f t="shared" ref="L44" si="24">H44-J44</f>
        <v>14160</v>
      </c>
      <c r="M44" s="36">
        <f t="shared" ref="M44" si="25">H44</f>
        <v>14160</v>
      </c>
      <c r="N44" s="37">
        <v>0</v>
      </c>
      <c r="O44" s="27">
        <f t="shared" ref="O44" si="26">H44-J44-N44</f>
        <v>14160</v>
      </c>
    </row>
    <row r="45" spans="2:15" ht="30.75" customHeight="1">
      <c r="B45" s="3"/>
      <c r="C45" s="47" t="s">
        <v>86</v>
      </c>
      <c r="D45" s="3" t="s">
        <v>88</v>
      </c>
      <c r="E45" s="13" t="s">
        <v>103</v>
      </c>
      <c r="F45" s="56">
        <v>44096</v>
      </c>
      <c r="G45" s="43">
        <f>2*25600</f>
        <v>51200</v>
      </c>
      <c r="H45" s="1">
        <f t="shared" si="22"/>
        <v>61440</v>
      </c>
      <c r="I45" s="34">
        <v>0</v>
      </c>
      <c r="J45" s="35">
        <v>0</v>
      </c>
      <c r="K45" s="46">
        <f t="shared" ref="K45" si="27">G45-I45</f>
        <v>51200</v>
      </c>
      <c r="L45" s="35">
        <f t="shared" ref="L45" si="28">H45-J45</f>
        <v>61440</v>
      </c>
      <c r="M45" s="36">
        <f t="shared" ref="M45" si="29">H45</f>
        <v>61440</v>
      </c>
      <c r="N45" s="37">
        <v>0</v>
      </c>
      <c r="O45" s="27">
        <f t="shared" ref="O45" si="30">H45-J45-N45</f>
        <v>61440</v>
      </c>
    </row>
    <row r="46" spans="2:15" ht="30.75" customHeight="1">
      <c r="B46" s="3"/>
      <c r="C46" s="47" t="s">
        <v>86</v>
      </c>
      <c r="D46" s="3" t="s">
        <v>88</v>
      </c>
      <c r="E46" s="13" t="s">
        <v>103</v>
      </c>
      <c r="F46" s="56">
        <v>44096</v>
      </c>
      <c r="G46" s="43">
        <f>2*14800</f>
        <v>29600</v>
      </c>
      <c r="H46" s="1">
        <f t="shared" si="22"/>
        <v>35520</v>
      </c>
      <c r="I46" s="34">
        <v>0</v>
      </c>
      <c r="J46" s="35">
        <v>0</v>
      </c>
      <c r="K46" s="46">
        <f t="shared" ref="K46" si="31">G46-I46</f>
        <v>29600</v>
      </c>
      <c r="L46" s="35">
        <f t="shared" ref="L46" si="32">H46-J46</f>
        <v>35520</v>
      </c>
      <c r="M46" s="36">
        <f t="shared" ref="M46" si="33">H46</f>
        <v>35520</v>
      </c>
      <c r="N46" s="37">
        <v>0</v>
      </c>
      <c r="O46" s="27">
        <f t="shared" ref="O46" si="34">H46-J46-N46</f>
        <v>35520</v>
      </c>
    </row>
    <row r="47" spans="2:15" ht="30.75" customHeight="1">
      <c r="B47" s="3"/>
      <c r="C47" s="47" t="s">
        <v>89</v>
      </c>
      <c r="D47" s="3" t="s">
        <v>90</v>
      </c>
      <c r="E47" s="13" t="s">
        <v>101</v>
      </c>
      <c r="F47" s="56">
        <v>44103</v>
      </c>
      <c r="G47" s="43">
        <v>262500</v>
      </c>
      <c r="H47" s="1">
        <f t="shared" ref="H47" si="35">G47*1.2</f>
        <v>315000</v>
      </c>
      <c r="I47" s="34">
        <v>0</v>
      </c>
      <c r="J47" s="35">
        <v>0</v>
      </c>
      <c r="K47" s="46">
        <f t="shared" ref="K47" si="36">G47-I47</f>
        <v>262500</v>
      </c>
      <c r="L47" s="35">
        <f t="shared" ref="L47" si="37">H47-J47</f>
        <v>315000</v>
      </c>
      <c r="M47" s="36">
        <f t="shared" ref="M47" si="38">H47</f>
        <v>315000</v>
      </c>
      <c r="N47" s="37">
        <v>0</v>
      </c>
      <c r="O47" s="27">
        <f t="shared" ref="O47" si="39">H47-J47-N47</f>
        <v>315000</v>
      </c>
    </row>
    <row r="48" spans="2:15" ht="30.75" customHeight="1">
      <c r="B48" s="3"/>
      <c r="C48" s="47" t="s">
        <v>89</v>
      </c>
      <c r="D48" s="3" t="s">
        <v>90</v>
      </c>
      <c r="E48" s="13" t="s">
        <v>101</v>
      </c>
      <c r="F48" s="56">
        <v>44103</v>
      </c>
      <c r="G48" s="43">
        <v>99995</v>
      </c>
      <c r="H48" s="1">
        <f t="shared" ref="H48:H60" si="40">G48*1.2</f>
        <v>119994</v>
      </c>
      <c r="I48" s="34">
        <v>0</v>
      </c>
      <c r="J48" s="35">
        <v>0</v>
      </c>
      <c r="K48" s="46">
        <f t="shared" ref="K48" si="41">G48-I48</f>
        <v>99995</v>
      </c>
      <c r="L48" s="35">
        <f t="shared" ref="L48" si="42">H48-J48</f>
        <v>119994</v>
      </c>
      <c r="M48" s="36">
        <f t="shared" ref="M48" si="43">H48</f>
        <v>119994</v>
      </c>
      <c r="N48" s="37">
        <v>0</v>
      </c>
      <c r="O48" s="27">
        <f t="shared" ref="O48" si="44">H48-J48-N48</f>
        <v>119994</v>
      </c>
    </row>
    <row r="49" spans="2:16" ht="30.75" customHeight="1">
      <c r="B49" s="3"/>
      <c r="C49" s="47" t="s">
        <v>98</v>
      </c>
      <c r="D49" s="3" t="s">
        <v>99</v>
      </c>
      <c r="E49" s="13" t="s">
        <v>100</v>
      </c>
      <c r="F49" s="56">
        <v>44103</v>
      </c>
      <c r="G49" s="43">
        <v>71200</v>
      </c>
      <c r="H49" s="1">
        <f t="shared" ref="H49" si="45">G49*1.2</f>
        <v>85440</v>
      </c>
      <c r="I49" s="34">
        <v>0</v>
      </c>
      <c r="J49" s="35">
        <v>0</v>
      </c>
      <c r="K49" s="46">
        <f t="shared" ref="K49" si="46">G49-I49</f>
        <v>71200</v>
      </c>
      <c r="L49" s="35">
        <f t="shared" ref="L49" si="47">H49-J49</f>
        <v>85440</v>
      </c>
      <c r="M49" s="36">
        <f t="shared" ref="M49" si="48">H49</f>
        <v>85440</v>
      </c>
      <c r="N49" s="37">
        <v>0</v>
      </c>
      <c r="O49" s="27">
        <f t="shared" ref="O49" si="49">H49-J49-N49</f>
        <v>85440</v>
      </c>
    </row>
    <row r="50" spans="2:16" ht="30.75" customHeight="1">
      <c r="B50" s="38"/>
      <c r="C50" s="74" t="s">
        <v>93</v>
      </c>
      <c r="D50" s="3" t="s">
        <v>94</v>
      </c>
      <c r="E50" s="12" t="s">
        <v>102</v>
      </c>
      <c r="F50" s="73"/>
      <c r="G50" s="72">
        <v>112000</v>
      </c>
      <c r="H50" s="1">
        <f t="shared" si="40"/>
        <v>134400</v>
      </c>
      <c r="I50" s="34">
        <v>0</v>
      </c>
      <c r="J50" s="35">
        <v>0</v>
      </c>
      <c r="K50" s="46">
        <f t="shared" ref="K50" si="50">G50-I50</f>
        <v>112000</v>
      </c>
      <c r="L50" s="35">
        <f t="shared" ref="L50" si="51">H50-J50</f>
        <v>134400</v>
      </c>
      <c r="M50" s="36">
        <f t="shared" ref="M50" si="52">H50</f>
        <v>134400</v>
      </c>
      <c r="N50" s="37">
        <v>0</v>
      </c>
      <c r="O50" s="27">
        <f t="shared" ref="O50" si="53">H50-J50-N50</f>
        <v>134400</v>
      </c>
    </row>
    <row r="51" spans="2:16" ht="30.75" customHeight="1">
      <c r="B51" s="3"/>
      <c r="C51" s="47" t="s">
        <v>96</v>
      </c>
      <c r="D51" s="3" t="s">
        <v>97</v>
      </c>
      <c r="E51" s="12" t="s">
        <v>104</v>
      </c>
      <c r="F51" s="12"/>
      <c r="G51" s="43">
        <v>170000</v>
      </c>
      <c r="H51" s="1">
        <f t="shared" si="40"/>
        <v>204000</v>
      </c>
      <c r="I51" s="34">
        <v>170000</v>
      </c>
      <c r="J51" s="75">
        <f t="shared" ref="J51" si="54">I51*1.2</f>
        <v>204000</v>
      </c>
      <c r="K51" s="46">
        <f t="shared" ref="K51" si="55">G51-I51</f>
        <v>0</v>
      </c>
      <c r="L51" s="35">
        <f t="shared" ref="L51" si="56">H51-J51</f>
        <v>0</v>
      </c>
      <c r="M51" s="36">
        <f t="shared" ref="M51" si="57">H51</f>
        <v>204000</v>
      </c>
      <c r="N51" s="37">
        <v>0</v>
      </c>
      <c r="O51" s="27">
        <f t="shared" ref="O51" si="58">H51-J51-N51</f>
        <v>0</v>
      </c>
      <c r="P51" s="10">
        <v>44105</v>
      </c>
    </row>
    <row r="52" spans="2:16" ht="30.75" customHeight="1">
      <c r="B52" s="3"/>
      <c r="C52" s="47" t="s">
        <v>134</v>
      </c>
      <c r="D52" s="3" t="s">
        <v>135</v>
      </c>
      <c r="E52" s="12" t="s">
        <v>136</v>
      </c>
      <c r="F52" s="12"/>
      <c r="G52" s="43">
        <v>30832.5</v>
      </c>
      <c r="H52" s="1">
        <f t="shared" si="40"/>
        <v>36999</v>
      </c>
      <c r="I52" s="34">
        <v>0</v>
      </c>
      <c r="J52" s="35">
        <v>0</v>
      </c>
      <c r="K52" s="46">
        <f t="shared" ref="K52" si="59">G52-I52</f>
        <v>30832.5</v>
      </c>
      <c r="L52" s="35">
        <f t="shared" ref="L52" si="60">H52-J52</f>
        <v>36999</v>
      </c>
      <c r="M52" s="36">
        <f t="shared" ref="M52" si="61">H52</f>
        <v>36999</v>
      </c>
      <c r="N52" s="37">
        <v>0</v>
      </c>
      <c r="O52" s="27">
        <f t="shared" ref="O52" si="62">H52-J52-N52</f>
        <v>36999</v>
      </c>
    </row>
    <row r="53" spans="2:16" ht="30.75" customHeight="1">
      <c r="B53" s="3"/>
      <c r="C53" s="47" t="s">
        <v>137</v>
      </c>
      <c r="D53" s="3" t="s">
        <v>138</v>
      </c>
      <c r="E53" s="39" t="s">
        <v>139</v>
      </c>
      <c r="F53" s="39"/>
      <c r="G53" s="43">
        <v>3933.32</v>
      </c>
      <c r="H53" s="1">
        <f t="shared" si="40"/>
        <v>4719.9840000000004</v>
      </c>
      <c r="I53" s="34">
        <v>0</v>
      </c>
      <c r="J53" s="35">
        <v>0</v>
      </c>
      <c r="K53" s="46">
        <f t="shared" ref="K53" si="63">G53-I53</f>
        <v>3933.32</v>
      </c>
      <c r="L53" s="35">
        <f t="shared" ref="L53" si="64">H53-J53</f>
        <v>4719.9840000000004</v>
      </c>
      <c r="M53" s="36">
        <f t="shared" ref="M53" si="65">H53</f>
        <v>4719.9840000000004</v>
      </c>
      <c r="N53" s="37">
        <v>0</v>
      </c>
      <c r="O53" s="27">
        <f t="shared" ref="O53" si="66">H53-J53-N53</f>
        <v>4719.9840000000004</v>
      </c>
    </row>
    <row r="54" spans="2:16" ht="30.75" customHeight="1">
      <c r="B54" s="3"/>
      <c r="C54" s="47" t="s">
        <v>137</v>
      </c>
      <c r="D54" s="3" t="s">
        <v>143</v>
      </c>
      <c r="E54" s="39" t="s">
        <v>139</v>
      </c>
      <c r="F54" s="39"/>
      <c r="G54" s="43">
        <v>24583.33</v>
      </c>
      <c r="H54" s="1">
        <f t="shared" ref="H54" si="67">G54*1.2</f>
        <v>29499.995999999999</v>
      </c>
      <c r="I54" s="34">
        <v>0</v>
      </c>
      <c r="J54" s="35">
        <v>0</v>
      </c>
      <c r="K54" s="46">
        <f t="shared" ref="K54" si="68">G54-I54</f>
        <v>24583.33</v>
      </c>
      <c r="L54" s="35">
        <f t="shared" ref="L54" si="69">H54-J54</f>
        <v>29499.995999999999</v>
      </c>
      <c r="M54" s="36">
        <f t="shared" ref="M54" si="70">H54</f>
        <v>29499.995999999999</v>
      </c>
      <c r="N54" s="37">
        <v>0</v>
      </c>
      <c r="O54" s="27">
        <f t="shared" ref="O54" si="71">H54-J54-N54</f>
        <v>29499.995999999999</v>
      </c>
    </row>
    <row r="55" spans="2:16" ht="30.75" customHeight="1">
      <c r="B55" s="3"/>
      <c r="C55" s="47" t="s">
        <v>140</v>
      </c>
      <c r="D55" s="3" t="s">
        <v>141</v>
      </c>
      <c r="E55" s="39" t="s">
        <v>142</v>
      </c>
      <c r="F55" s="39"/>
      <c r="G55" s="43">
        <v>8333</v>
      </c>
      <c r="H55" s="1">
        <f t="shared" si="40"/>
        <v>9999.6</v>
      </c>
      <c r="I55" s="34">
        <v>0</v>
      </c>
      <c r="J55" s="35">
        <v>0</v>
      </c>
      <c r="K55" s="46">
        <f t="shared" ref="K55:K56" si="72">G55-I55</f>
        <v>8333</v>
      </c>
      <c r="L55" s="35">
        <f t="shared" ref="L55:L56" si="73">H55-J55</f>
        <v>9999.6</v>
      </c>
      <c r="M55" s="36">
        <f t="shared" ref="M55:M56" si="74">H55</f>
        <v>9999.6</v>
      </c>
      <c r="N55" s="37">
        <v>0</v>
      </c>
      <c r="O55" s="27">
        <f t="shared" ref="O55:O56" si="75">H55-J55-N55</f>
        <v>9999.6</v>
      </c>
    </row>
    <row r="56" spans="2:16" ht="30.75" customHeight="1">
      <c r="B56" s="3"/>
      <c r="C56" s="47" t="s">
        <v>144</v>
      </c>
      <c r="D56" s="3" t="s">
        <v>145</v>
      </c>
      <c r="E56" s="39" t="s">
        <v>146</v>
      </c>
      <c r="F56" s="39"/>
      <c r="G56" s="43">
        <v>18910.8</v>
      </c>
      <c r="H56" s="1">
        <f t="shared" si="40"/>
        <v>22692.959999999999</v>
      </c>
      <c r="I56" s="34">
        <v>0</v>
      </c>
      <c r="J56" s="35">
        <v>0</v>
      </c>
      <c r="K56" s="46">
        <f t="shared" si="72"/>
        <v>18910.8</v>
      </c>
      <c r="L56" s="35">
        <f t="shared" si="73"/>
        <v>22692.959999999999</v>
      </c>
      <c r="M56" s="36">
        <f t="shared" si="74"/>
        <v>22692.959999999999</v>
      </c>
      <c r="N56" s="37">
        <v>0</v>
      </c>
      <c r="O56" s="27">
        <f t="shared" si="75"/>
        <v>22692.959999999999</v>
      </c>
    </row>
    <row r="57" spans="2:16" ht="30.75" customHeight="1">
      <c r="B57" s="3"/>
      <c r="C57" s="47" t="s">
        <v>147</v>
      </c>
      <c r="D57" s="3" t="s">
        <v>148</v>
      </c>
      <c r="E57" s="39" t="s">
        <v>149</v>
      </c>
      <c r="F57" s="39"/>
      <c r="G57" s="43">
        <v>12000</v>
      </c>
      <c r="H57" s="1">
        <f t="shared" si="40"/>
        <v>14400</v>
      </c>
      <c r="I57" s="34">
        <v>0</v>
      </c>
      <c r="J57" s="35">
        <v>0</v>
      </c>
      <c r="K57" s="46">
        <f t="shared" ref="K57" si="76">G57-I57</f>
        <v>12000</v>
      </c>
      <c r="L57" s="35">
        <f t="shared" ref="L57" si="77">H57-J57</f>
        <v>14400</v>
      </c>
      <c r="M57" s="36">
        <f t="shared" ref="M57" si="78">H57</f>
        <v>14400</v>
      </c>
      <c r="N57" s="37">
        <v>0</v>
      </c>
      <c r="O57" s="27">
        <f t="shared" ref="O57" si="79">H57-J57-N57</f>
        <v>14400</v>
      </c>
    </row>
    <row r="58" spans="2:16" ht="30.75" customHeight="1">
      <c r="B58" s="3"/>
      <c r="C58" s="47" t="s">
        <v>150</v>
      </c>
      <c r="D58" s="3" t="s">
        <v>151</v>
      </c>
      <c r="E58" s="39" t="s">
        <v>152</v>
      </c>
      <c r="F58" s="39"/>
      <c r="G58" s="43">
        <v>38080</v>
      </c>
      <c r="H58" s="1">
        <f t="shared" si="40"/>
        <v>45696</v>
      </c>
      <c r="I58" s="34">
        <v>0</v>
      </c>
      <c r="J58" s="35">
        <v>0</v>
      </c>
      <c r="K58" s="46">
        <f t="shared" ref="K58" si="80">G58-I58</f>
        <v>38080</v>
      </c>
      <c r="L58" s="35">
        <f t="shared" ref="L58" si="81">H58-J58</f>
        <v>45696</v>
      </c>
      <c r="M58" s="36">
        <f t="shared" ref="M58" si="82">H58</f>
        <v>45696</v>
      </c>
      <c r="N58" s="37">
        <v>0</v>
      </c>
      <c r="O58" s="27">
        <f t="shared" ref="O58" si="83">H58-J58-N58</f>
        <v>45696</v>
      </c>
    </row>
    <row r="59" spans="2:16" ht="30.75" customHeight="1">
      <c r="B59" s="3"/>
      <c r="C59" s="47" t="s">
        <v>153</v>
      </c>
      <c r="D59" s="3" t="s">
        <v>154</v>
      </c>
      <c r="E59" s="39" t="s">
        <v>155</v>
      </c>
      <c r="F59" s="39"/>
      <c r="G59" s="43">
        <v>38955</v>
      </c>
      <c r="H59" s="1">
        <f t="shared" si="40"/>
        <v>46746</v>
      </c>
      <c r="I59" s="34">
        <v>0</v>
      </c>
      <c r="J59" s="35">
        <v>0</v>
      </c>
      <c r="K59" s="46">
        <f t="shared" ref="K59" si="84">G59-I59</f>
        <v>38955</v>
      </c>
      <c r="L59" s="35">
        <f t="shared" ref="L59" si="85">H59-J59</f>
        <v>46746</v>
      </c>
      <c r="M59" s="36">
        <f t="shared" ref="M59" si="86">H59</f>
        <v>46746</v>
      </c>
      <c r="N59" s="37">
        <v>0</v>
      </c>
      <c r="O59" s="27">
        <f t="shared" ref="O59" si="87">H59-J59-N59</f>
        <v>46746</v>
      </c>
    </row>
    <row r="60" spans="2:16" ht="30.75" customHeight="1">
      <c r="B60" s="3"/>
      <c r="C60" s="47" t="s">
        <v>28</v>
      </c>
      <c r="D60" s="3" t="s">
        <v>156</v>
      </c>
      <c r="E60" s="39" t="s">
        <v>157</v>
      </c>
      <c r="F60" s="39"/>
      <c r="G60" s="43">
        <v>59615.14</v>
      </c>
      <c r="H60" s="1">
        <f t="shared" si="40"/>
        <v>71538.167999999991</v>
      </c>
      <c r="I60" s="34">
        <v>0</v>
      </c>
      <c r="J60" s="35">
        <v>0</v>
      </c>
      <c r="K60" s="46">
        <f t="shared" ref="K60" si="88">G60-I60</f>
        <v>59615.14</v>
      </c>
      <c r="L60" s="35">
        <f t="shared" ref="L60" si="89">H60-J60</f>
        <v>71538.167999999991</v>
      </c>
      <c r="M60" s="36">
        <f t="shared" ref="M60" si="90">H60</f>
        <v>71538.167999999991</v>
      </c>
      <c r="N60" s="37">
        <v>0</v>
      </c>
      <c r="O60" s="27">
        <f t="shared" ref="O60" si="91">H60-J60-N60</f>
        <v>71538.167999999991</v>
      </c>
    </row>
    <row r="61" spans="2:16" ht="30.75" customHeight="1">
      <c r="B61" s="58"/>
      <c r="C61" s="59"/>
      <c r="D61" s="60"/>
      <c r="E61" s="61"/>
      <c r="F61" s="61"/>
      <c r="G61" s="62"/>
      <c r="H61" s="63"/>
      <c r="I61" s="64"/>
      <c r="J61" s="65"/>
      <c r="K61" s="66"/>
      <c r="L61" s="65"/>
      <c r="M61" s="67"/>
      <c r="N61" s="68"/>
      <c r="O61" s="69"/>
    </row>
    <row r="62" spans="2:16" ht="30.75" customHeight="1">
      <c r="B62" s="58"/>
      <c r="C62" s="59"/>
      <c r="D62" s="60"/>
      <c r="E62" s="61"/>
      <c r="F62" s="61"/>
      <c r="G62" s="62"/>
      <c r="H62" s="63"/>
      <c r="I62" s="64"/>
      <c r="J62" s="65"/>
      <c r="K62" s="66"/>
      <c r="L62" s="65"/>
      <c r="M62" s="67"/>
      <c r="N62" s="68"/>
      <c r="O62" s="69"/>
    </row>
    <row r="63" spans="2:16" ht="30.75" customHeight="1">
      <c r="B63" s="58"/>
      <c r="C63" s="59"/>
      <c r="D63" s="60"/>
      <c r="E63" s="61"/>
      <c r="F63" s="61"/>
      <c r="G63" s="62"/>
      <c r="H63" s="63"/>
      <c r="I63" s="64"/>
      <c r="J63" s="65"/>
      <c r="K63" s="66"/>
      <c r="L63" s="65"/>
      <c r="M63" s="67"/>
      <c r="N63" s="68"/>
      <c r="O63" s="69"/>
    </row>
    <row r="64" spans="2:16" ht="30.75" customHeight="1">
      <c r="B64" s="58"/>
      <c r="C64" s="59"/>
      <c r="D64" s="60"/>
      <c r="E64" s="61"/>
      <c r="F64" s="61"/>
      <c r="G64" s="62"/>
      <c r="H64" s="63"/>
      <c r="I64" s="64"/>
      <c r="J64" s="65"/>
      <c r="K64" s="66"/>
      <c r="L64" s="65"/>
      <c r="M64" s="67"/>
      <c r="N64" s="68"/>
      <c r="O64" s="69"/>
    </row>
    <row r="65" spans="2:15" ht="30.75" customHeight="1">
      <c r="B65" s="58"/>
      <c r="C65" s="59"/>
      <c r="D65" s="60"/>
      <c r="E65" s="61"/>
      <c r="F65" s="61"/>
      <c r="G65" s="62"/>
      <c r="H65" s="63"/>
      <c r="I65" s="64"/>
      <c r="J65" s="65"/>
      <c r="K65" s="66"/>
      <c r="L65" s="65"/>
      <c r="M65" s="67"/>
      <c r="N65" s="68"/>
      <c r="O65" s="69"/>
    </row>
    <row r="66" spans="2:15" ht="30.75" customHeight="1">
      <c r="B66" s="58"/>
      <c r="C66" s="59"/>
      <c r="D66" s="60"/>
      <c r="E66" s="61"/>
      <c r="F66" s="61"/>
      <c r="G66" s="62"/>
      <c r="H66" s="63"/>
      <c r="I66" s="64"/>
      <c r="J66" s="65"/>
      <c r="K66" s="66"/>
      <c r="L66" s="65"/>
      <c r="M66" s="67"/>
      <c r="N66" s="68"/>
      <c r="O66" s="69"/>
    </row>
    <row r="67" spans="2:15" ht="15.75">
      <c r="D67" s="51" t="s">
        <v>81</v>
      </c>
      <c r="H67" s="50">
        <f>SUM(H10:H66)</f>
        <v>13750381.107999999</v>
      </c>
      <c r="M67" s="52">
        <f t="shared" si="21"/>
        <v>13750381.107999999</v>
      </c>
    </row>
    <row r="68" spans="2:15" ht="15.75">
      <c r="D68" s="51" t="s">
        <v>80</v>
      </c>
      <c r="H68" s="50">
        <f>M6-H67</f>
        <v>4258379.9719999991</v>
      </c>
      <c r="M68" s="52">
        <f t="shared" si="21"/>
        <v>4258379.9719999991</v>
      </c>
    </row>
  </sheetData>
  <mergeCells count="1">
    <mergeCell ref="E15:F15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5:J38"/>
  <sheetViews>
    <sheetView workbookViewId="0">
      <selection activeCell="H6" sqref="H6"/>
    </sheetView>
  </sheetViews>
  <sheetFormatPr defaultRowHeight="15"/>
  <cols>
    <col min="3" max="3" width="13.140625" customWidth="1"/>
    <col min="4" max="4" width="44.5703125" customWidth="1"/>
    <col min="5" max="5" width="9.140625" style="9"/>
    <col min="6" max="7" width="10.140625" bestFit="1" customWidth="1"/>
    <col min="8" max="8" width="16.42578125" bestFit="1" customWidth="1"/>
    <col min="9" max="9" width="13.42578125" customWidth="1"/>
    <col min="10" max="10" width="10.140625" bestFit="1" customWidth="1"/>
  </cols>
  <sheetData>
    <row r="5" spans="2:10" ht="15.75">
      <c r="B5" s="2"/>
      <c r="C5" s="2"/>
      <c r="D5" s="2" t="s">
        <v>1</v>
      </c>
      <c r="E5" s="7"/>
      <c r="F5" s="2"/>
      <c r="G5" s="2"/>
      <c r="H5" s="20">
        <v>140000</v>
      </c>
      <c r="I5" s="2" t="s">
        <v>2</v>
      </c>
    </row>
    <row r="6" spans="2:10" ht="15.75">
      <c r="B6" s="2"/>
      <c r="C6" s="2"/>
      <c r="D6" s="2" t="s">
        <v>3</v>
      </c>
      <c r="E6" s="7"/>
      <c r="F6" s="2"/>
      <c r="G6" s="2"/>
      <c r="H6" s="20">
        <f>H5*1.2</f>
        <v>168000</v>
      </c>
      <c r="I6" s="2" t="s">
        <v>4</v>
      </c>
    </row>
    <row r="7" spans="2:10">
      <c r="B7" s="2"/>
      <c r="C7" s="2"/>
      <c r="D7" s="2"/>
      <c r="E7" s="7"/>
      <c r="F7" s="2"/>
      <c r="G7" s="2"/>
      <c r="H7" s="2"/>
      <c r="I7" s="2"/>
    </row>
    <row r="8" spans="2:10" ht="30">
      <c r="B8" s="3" t="s">
        <v>5</v>
      </c>
      <c r="C8" s="3" t="s">
        <v>6</v>
      </c>
      <c r="D8" s="3" t="s">
        <v>7</v>
      </c>
      <c r="E8" s="8" t="s">
        <v>0</v>
      </c>
      <c r="F8" s="4" t="s">
        <v>8</v>
      </c>
      <c r="G8" s="4" t="s">
        <v>9</v>
      </c>
      <c r="H8" s="4" t="s">
        <v>10</v>
      </c>
      <c r="I8" s="4" t="s">
        <v>11</v>
      </c>
    </row>
    <row r="9" spans="2:10" s="6" customFormat="1" ht="15.75">
      <c r="B9" s="11"/>
      <c r="C9" s="12"/>
      <c r="D9" s="16"/>
      <c r="E9" s="13"/>
      <c r="F9" s="17"/>
      <c r="G9" s="17"/>
      <c r="H9" s="17"/>
      <c r="I9" s="14"/>
      <c r="J9" s="15"/>
    </row>
    <row r="10" spans="2:10" ht="15.75">
      <c r="B10" s="11"/>
      <c r="C10" s="12"/>
      <c r="D10" s="16"/>
      <c r="E10" s="13"/>
      <c r="F10" s="17"/>
      <c r="G10" s="17"/>
      <c r="H10" s="17"/>
      <c r="I10" s="14"/>
      <c r="J10" s="10"/>
    </row>
    <row r="11" spans="2:10" ht="15.75">
      <c r="B11" s="11"/>
      <c r="C11" s="12"/>
      <c r="D11" s="16"/>
      <c r="E11" s="13"/>
      <c r="F11" s="17"/>
      <c r="G11" s="17"/>
      <c r="H11" s="17"/>
      <c r="I11" s="14"/>
      <c r="J11" s="10"/>
    </row>
    <row r="12" spans="2:10" s="6" customFormat="1" ht="15.75">
      <c r="B12" s="11"/>
      <c r="C12" s="12"/>
      <c r="D12" s="16"/>
      <c r="E12" s="13"/>
      <c r="F12" s="17"/>
      <c r="G12" s="17"/>
      <c r="H12" s="17"/>
      <c r="I12" s="14"/>
      <c r="J12" s="15"/>
    </row>
    <row r="13" spans="2:10">
      <c r="B13" s="3"/>
      <c r="C13" s="3"/>
      <c r="D13" s="3"/>
      <c r="E13" s="8"/>
      <c r="F13" s="1"/>
      <c r="G13" s="1"/>
      <c r="H13" s="1"/>
      <c r="I13" s="1"/>
    </row>
    <row r="14" spans="2:10">
      <c r="B14" s="3"/>
      <c r="C14" s="3"/>
      <c r="D14" s="3"/>
      <c r="E14" s="8"/>
      <c r="F14" s="1"/>
      <c r="G14" s="1"/>
      <c r="H14" s="1"/>
      <c r="I14" s="1"/>
    </row>
    <row r="15" spans="2:10">
      <c r="B15" s="3"/>
      <c r="C15" s="3"/>
      <c r="D15" s="3"/>
      <c r="E15" s="8"/>
      <c r="F15" s="1"/>
      <c r="G15" s="1"/>
      <c r="H15" s="1"/>
      <c r="I15" s="1"/>
    </row>
    <row r="16" spans="2:10">
      <c r="B16" s="3"/>
      <c r="C16" s="3"/>
      <c r="D16" s="3"/>
      <c r="E16" s="8"/>
      <c r="F16" s="1"/>
      <c r="G16" s="1"/>
      <c r="H16" s="1"/>
      <c r="I16" s="1"/>
    </row>
    <row r="17" spans="2:9">
      <c r="B17" s="3"/>
      <c r="C17" s="3"/>
      <c r="D17" s="3"/>
      <c r="E17" s="8"/>
      <c r="F17" s="1"/>
      <c r="G17" s="1"/>
      <c r="H17" s="1"/>
      <c r="I17" s="1"/>
    </row>
    <row r="18" spans="2:9">
      <c r="B18" s="3"/>
      <c r="C18" s="3"/>
      <c r="D18" s="3"/>
      <c r="E18" s="8"/>
      <c r="F18" s="1"/>
      <c r="G18" s="1"/>
      <c r="H18" s="1"/>
      <c r="I18" s="1"/>
    </row>
    <row r="19" spans="2:9">
      <c r="B19" s="3"/>
      <c r="C19" s="3"/>
      <c r="D19" s="3"/>
      <c r="E19" s="8"/>
      <c r="F19" s="1"/>
      <c r="G19" s="1"/>
      <c r="H19" s="1"/>
      <c r="I19" s="1"/>
    </row>
    <row r="20" spans="2:9">
      <c r="B20" s="3"/>
      <c r="C20" s="3"/>
      <c r="D20" s="3"/>
      <c r="E20" s="8"/>
      <c r="F20" s="1"/>
      <c r="G20" s="1"/>
      <c r="H20" s="1"/>
      <c r="I20" s="1"/>
    </row>
    <row r="21" spans="2:9">
      <c r="B21" s="3"/>
      <c r="C21" s="3"/>
      <c r="D21" s="3"/>
      <c r="E21" s="8"/>
      <c r="F21" s="1"/>
      <c r="G21" s="1"/>
      <c r="H21" s="1"/>
      <c r="I21" s="1"/>
    </row>
    <row r="22" spans="2:9">
      <c r="B22" s="3"/>
      <c r="C22" s="3"/>
      <c r="D22" s="3"/>
      <c r="E22" s="8"/>
      <c r="F22" s="1"/>
      <c r="G22" s="1"/>
      <c r="H22" s="1"/>
      <c r="I22" s="1"/>
    </row>
    <row r="23" spans="2:9">
      <c r="B23" s="3"/>
      <c r="C23" s="3"/>
      <c r="D23" s="3"/>
      <c r="E23" s="8"/>
      <c r="F23" s="1"/>
      <c r="G23" s="1"/>
      <c r="H23" s="1"/>
      <c r="I23" s="1"/>
    </row>
    <row r="24" spans="2:9">
      <c r="B24" s="3"/>
      <c r="C24" s="3"/>
      <c r="D24" s="3"/>
      <c r="E24" s="8"/>
      <c r="F24" s="1"/>
      <c r="G24" s="1"/>
      <c r="H24" s="1"/>
      <c r="I24" s="1"/>
    </row>
    <row r="25" spans="2:9">
      <c r="B25" s="3"/>
      <c r="C25" s="3"/>
      <c r="D25" s="3"/>
      <c r="E25" s="8"/>
      <c r="F25" s="1"/>
      <c r="G25" s="1"/>
      <c r="H25" s="1"/>
      <c r="I25" s="1"/>
    </row>
    <row r="26" spans="2:9">
      <c r="B26" s="3"/>
      <c r="C26" s="3"/>
      <c r="D26" s="3"/>
      <c r="E26" s="8"/>
      <c r="F26" s="1"/>
      <c r="G26" s="1"/>
      <c r="H26" s="1"/>
      <c r="I26" s="1"/>
    </row>
    <row r="27" spans="2:9">
      <c r="B27" s="18"/>
      <c r="C27" s="18"/>
      <c r="D27" s="18"/>
      <c r="E27" s="19"/>
      <c r="F27" s="18"/>
      <c r="G27" s="18"/>
      <c r="H27" s="18"/>
      <c r="I27" s="18"/>
    </row>
    <row r="28" spans="2:9">
      <c r="B28" s="18"/>
      <c r="C28" s="18"/>
      <c r="D28" s="18"/>
      <c r="E28" s="19"/>
      <c r="F28" s="18"/>
      <c r="G28" s="18"/>
      <c r="H28" s="18"/>
      <c r="I28" s="18"/>
    </row>
    <row r="29" spans="2:9">
      <c r="B29" s="18"/>
      <c r="C29" s="18"/>
      <c r="D29" s="18"/>
      <c r="E29" s="19"/>
      <c r="F29" s="18"/>
      <c r="G29" s="18"/>
      <c r="H29" s="18"/>
      <c r="I29" s="18"/>
    </row>
    <row r="30" spans="2:9">
      <c r="B30" s="18"/>
      <c r="C30" s="18"/>
      <c r="D30" s="18"/>
      <c r="E30" s="19"/>
      <c r="F30" s="18"/>
      <c r="G30" s="18"/>
      <c r="H30" s="18"/>
      <c r="I30" s="18"/>
    </row>
    <row r="31" spans="2:9">
      <c r="B31" s="18"/>
      <c r="C31" s="18"/>
      <c r="D31" s="18"/>
      <c r="E31" s="19"/>
      <c r="F31" s="18"/>
      <c r="G31" s="18"/>
      <c r="H31" s="18"/>
      <c r="I31" s="18"/>
    </row>
    <row r="32" spans="2:9">
      <c r="B32" s="18"/>
      <c r="C32" s="18"/>
      <c r="D32" s="18"/>
      <c r="E32" s="19"/>
      <c r="F32" s="18"/>
      <c r="G32" s="18"/>
      <c r="H32" s="18"/>
      <c r="I32" s="18"/>
    </row>
    <row r="33" spans="2:9">
      <c r="B33" s="18"/>
      <c r="C33" s="18"/>
      <c r="D33" s="18"/>
      <c r="E33" s="19"/>
      <c r="F33" s="18"/>
      <c r="G33" s="18"/>
      <c r="H33" s="18"/>
      <c r="I33" s="18"/>
    </row>
    <row r="34" spans="2:9">
      <c r="B34" s="18"/>
      <c r="C34" s="18"/>
      <c r="D34" s="18"/>
      <c r="E34" s="19"/>
      <c r="F34" s="18"/>
      <c r="G34" s="18"/>
      <c r="H34" s="18"/>
      <c r="I34" s="18"/>
    </row>
    <row r="35" spans="2:9">
      <c r="B35" s="18"/>
      <c r="C35" s="18"/>
      <c r="D35" s="18"/>
      <c r="E35" s="19"/>
      <c r="F35" s="18"/>
      <c r="G35" s="18"/>
      <c r="H35" s="18"/>
      <c r="I35" s="18"/>
    </row>
    <row r="36" spans="2:9">
      <c r="B36" s="18"/>
      <c r="C36" s="18"/>
      <c r="D36" s="18"/>
      <c r="E36" s="19"/>
      <c r="F36" s="18"/>
      <c r="G36" s="18"/>
      <c r="H36" s="18"/>
      <c r="I36" s="18"/>
    </row>
    <row r="37" spans="2:9">
      <c r="B37" s="18"/>
      <c r="C37" s="18"/>
      <c r="D37" s="18"/>
      <c r="E37" s="19"/>
      <c r="F37" s="18"/>
      <c r="G37" s="18"/>
      <c r="H37" s="18"/>
      <c r="I37" s="18"/>
    </row>
    <row r="38" spans="2:9">
      <c r="B38" s="18"/>
      <c r="C38" s="18"/>
      <c r="D38" s="18"/>
      <c r="E38" s="19"/>
      <c r="F38" s="18"/>
      <c r="G38" s="18"/>
      <c r="H38" s="18"/>
      <c r="I38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SPECIF.</vt:lpstr>
      <vt:lpstr>REALIZ.</vt:lpstr>
      <vt:lpstr>Sheet3</vt:lpstr>
    </vt:vector>
  </TitlesOfParts>
  <Company>MFUB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Windows User</cp:lastModifiedBy>
  <dcterms:created xsi:type="dcterms:W3CDTF">2016-12-29T09:18:02Z</dcterms:created>
  <dcterms:modified xsi:type="dcterms:W3CDTF">2020-10-21T07:53:18Z</dcterms:modified>
</cp:coreProperties>
</file>